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tables/table1.xml" ContentType="application/vnd.openxmlformats-officedocument.spreadsheetml.table+xml"/>
  <Override PartName="/xl/drawings/drawing4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EO0015\AppData\Local\Arc\Offline Records (NR)\Workforce ~ EXTERNAL RELATIONS V2 - ADMINISTRATION - Retain 7 years\"/>
    </mc:Choice>
  </mc:AlternateContent>
  <xr:revisionPtr revIDLastSave="0" documentId="13_ncr:1_{90071C99-2A92-4E0D-94CB-80B5B92CA900}" xr6:coauthVersionLast="47" xr6:coauthVersionMax="47" xr10:uidLastSave="{00000000-0000-0000-0000-000000000000}"/>
  <bookViews>
    <workbookView xWindow="-110" yWindow="-110" windowWidth="19420" windowHeight="10420" tabRatio="774" xr2:uid="{00000000-000D-0000-FFFF-FFFF00000000}"/>
  </bookViews>
  <sheets>
    <sheet name="Home" sheetId="147" r:id="rId1"/>
    <sheet name="Publication details" sheetId="150" r:id="rId2"/>
    <sheet name="Business Goals" sheetId="86" r:id="rId3"/>
    <sheet name="Part A - Overview" sheetId="98" r:id="rId4"/>
    <sheet name="Data - Workforce Characteristic" sheetId="131" r:id="rId5"/>
    <sheet name="Analysis - Workforce Characteri" sheetId="143" r:id="rId6"/>
    <sheet name="Data - Workplace Culture" sheetId="137" r:id="rId7"/>
    <sheet name="Analysis - Workplace Culture" sheetId="144" r:id="rId8"/>
    <sheet name="Data - Workforce Capability" sheetId="142" r:id="rId9"/>
    <sheet name="Analysis - Workforce Capability" sheetId="136" r:id="rId10"/>
    <sheet name="Part B - Overview" sheetId="82" r:id="rId11"/>
    <sheet name="What is the workforce you have" sheetId="88" r:id="rId12"/>
    <sheet name="What is the workforce you need" sheetId="87" r:id="rId13"/>
    <sheet name="Gap Analysis  " sheetId="146" r:id="rId14"/>
    <sheet name="Implications" sheetId="85" r:id="rId15"/>
    <sheet name="Part C" sheetId="129" r:id="rId16"/>
    <sheet name="Priorities &amp; Strategies" sheetId="141" r:id="rId17"/>
    <sheet name="Strategies - Workforce composit" sheetId="106" r:id="rId18"/>
    <sheet name="Strategies - Attraction" sheetId="79" r:id="rId19"/>
    <sheet name="Strategies - Retention" sheetId="105" r:id="rId20"/>
    <sheet name="Strategies - Workplace climate" sheetId="113" r:id="rId21"/>
    <sheet name="Strategies - Safety" sheetId="114" r:id="rId22"/>
    <sheet name="Strategies - Participant 1" sheetId="62" r:id="rId23"/>
    <sheet name="Strategies - Participant 2" sheetId="119" r:id="rId24"/>
    <sheet name="Strategies - Participant 3" sheetId="118" r:id="rId25"/>
    <sheet name="Strategies - Worker 1" sheetId="117" r:id="rId26"/>
    <sheet name="Strategies - Worker 2" sheetId="116" r:id="rId27"/>
    <sheet name="Strategies - Supervisor 1" sheetId="121" r:id="rId28"/>
    <sheet name="Strategies - Supervisor 2" sheetId="120" r:id="rId29"/>
    <sheet name="Strategies - Supervisor 3" sheetId="122" r:id="rId30"/>
    <sheet name="Strategies - Supervisor 4" sheetId="123" r:id="rId31"/>
    <sheet name="Strategies - Supervisor 5" sheetId="115" r:id="rId32"/>
    <sheet name="Strategies - Training" sheetId="127" r:id="rId33"/>
    <sheet name="Strategies - Recruitment" sheetId="126" r:id="rId34"/>
    <sheet name="Strategies - Other (1)" sheetId="125" r:id="rId35"/>
    <sheet name="Strategies - Other (2)" sheetId="148" r:id="rId36"/>
    <sheet name="Strategies - Other (3)" sheetId="149" r:id="rId37"/>
    <sheet name="Your Plan" sheetId="91" r:id="rId38"/>
    <sheet name="Appendix - Data sources" sheetId="145" r:id="rId39"/>
    <sheet name="Appendix - Indicators" sheetId="84" r:id="rId40"/>
    <sheet name="Backend Inputs" sheetId="59" state="hidden" r:id="rId41"/>
    <sheet name="Backend Calculations" sheetId="94" state="hidden" r:id="rId42"/>
  </sheets>
  <definedNames>
    <definedName name="_xlnm._FilterDatabase" localSheetId="4" hidden="1">'Data - Workforce Characteristic'!$B$5:$L$38</definedName>
    <definedName name="_xlnm.Print_Area" localSheetId="37">'Your Plan'!$A$7:$L$171</definedName>
    <definedName name="_xlnm.Print_Titles" localSheetId="37">'Your Plan'!$7:$11</definedName>
    <definedName name="Total_estimated_working_hours_by_type_of_support_to_meet_participant_needs" comment="Hours should include indirect hours used for travel, training and supervision etc.">'Data - Workforce Characteristic'!$B$36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3" i="91" l="1"/>
  <c r="K142" i="91"/>
  <c r="K141" i="91"/>
  <c r="J143" i="91"/>
  <c r="J142" i="91"/>
  <c r="J141" i="91"/>
  <c r="G143" i="91"/>
  <c r="G142" i="91"/>
  <c r="G141" i="91"/>
  <c r="E143" i="91"/>
  <c r="E142" i="91"/>
  <c r="E141" i="91"/>
  <c r="K150" i="91"/>
  <c r="K149" i="91"/>
  <c r="K148" i="91"/>
  <c r="J150" i="91"/>
  <c r="J149" i="91"/>
  <c r="J148" i="91"/>
  <c r="E148" i="91"/>
  <c r="G148" i="91"/>
  <c r="E149" i="91"/>
  <c r="G149" i="91"/>
  <c r="E150" i="91"/>
  <c r="G150" i="91"/>
  <c r="G37" i="141"/>
  <c r="G39" i="141" l="1"/>
  <c r="G38" i="141"/>
  <c r="G35" i="141"/>
  <c r="G33" i="141"/>
  <c r="D24" i="141"/>
  <c r="G24" i="141" s="1"/>
  <c r="D23" i="141"/>
  <c r="G23" i="141" s="1"/>
  <c r="D22" i="141"/>
  <c r="G22" i="141" s="1"/>
  <c r="D21" i="141"/>
  <c r="G21" i="141" s="1"/>
  <c r="D20" i="141"/>
  <c r="G20" i="141" s="1"/>
  <c r="D19" i="141"/>
  <c r="G19" i="141" s="1"/>
  <c r="D18" i="141"/>
  <c r="G18" i="141" s="1"/>
  <c r="D17" i="141"/>
  <c r="G17" i="141" s="1"/>
  <c r="D16" i="141"/>
  <c r="G16" i="141" s="1"/>
  <c r="D15" i="141"/>
  <c r="G15" i="141" s="1"/>
  <c r="D13" i="141"/>
  <c r="G13" i="141" s="1"/>
  <c r="D12" i="141"/>
  <c r="G12" i="141" s="1"/>
  <c r="D10" i="141"/>
  <c r="G10" i="141" s="1"/>
  <c r="D9" i="141"/>
  <c r="G9" i="141" s="1"/>
  <c r="D8" i="141"/>
  <c r="G8" i="141" s="1"/>
  <c r="F29" i="87" l="1"/>
  <c r="B18" i="144" l="1"/>
  <c r="F36" i="87" l="1"/>
  <c r="F35" i="87"/>
  <c r="F34" i="87"/>
  <c r="F33" i="87"/>
  <c r="F32" i="87"/>
  <c r="F31" i="87"/>
  <c r="F30" i="87"/>
  <c r="F28" i="87"/>
  <c r="F27" i="87"/>
  <c r="D36" i="87"/>
  <c r="D35" i="87"/>
  <c r="D34" i="87"/>
  <c r="D33" i="87"/>
  <c r="D32" i="87"/>
  <c r="D31" i="87"/>
  <c r="D30" i="87"/>
  <c r="D29" i="87"/>
  <c r="D28" i="87"/>
  <c r="D27" i="87"/>
  <c r="E36" i="87"/>
  <c r="E35" i="87"/>
  <c r="E34" i="87"/>
  <c r="E33" i="87"/>
  <c r="E32" i="87"/>
  <c r="E31" i="87"/>
  <c r="E30" i="87"/>
  <c r="E29" i="87"/>
  <c r="E28" i="87"/>
  <c r="E27" i="87"/>
  <c r="F12" i="59"/>
  <c r="F11" i="59"/>
  <c r="F10" i="59"/>
  <c r="D13" i="146"/>
  <c r="D15" i="146" s="1"/>
  <c r="B34" i="88" l="1"/>
  <c r="B33" i="88"/>
  <c r="B32" i="88"/>
  <c r="B31" i="88"/>
  <c r="B30" i="88"/>
  <c r="B29" i="88"/>
  <c r="B28" i="88"/>
  <c r="B45" i="88" l="1"/>
  <c r="F44" i="88"/>
  <c r="C43" i="88"/>
  <c r="B24" i="144" l="1"/>
  <c r="T37" i="88"/>
  <c r="T36" i="88"/>
  <c r="T35" i="88"/>
  <c r="G26" i="88"/>
  <c r="D26" i="88"/>
  <c r="C50" i="87"/>
  <c r="C49" i="87"/>
  <c r="C48" i="87"/>
  <c r="E8" i="141"/>
  <c r="C37" i="141"/>
  <c r="C38" i="141"/>
  <c r="C39" i="141"/>
  <c r="B39" i="141"/>
  <c r="B38" i="141"/>
  <c r="B37" i="141"/>
  <c r="C35" i="141"/>
  <c r="C33" i="141"/>
  <c r="B30" i="141"/>
  <c r="B29" i="141"/>
  <c r="B28" i="141"/>
  <c r="E24" i="141"/>
  <c r="E23" i="141"/>
  <c r="E22" i="141"/>
  <c r="E21" i="141"/>
  <c r="E18" i="141"/>
  <c r="E17" i="141"/>
  <c r="E16" i="141"/>
  <c r="E15" i="141"/>
  <c r="E13" i="141"/>
  <c r="E10" i="141"/>
  <c r="E9" i="141"/>
  <c r="E19" i="141"/>
  <c r="E20" i="141"/>
  <c r="G23" i="91" l="1"/>
  <c r="G25" i="91"/>
  <c r="C28" i="141" l="1"/>
  <c r="D28" i="141"/>
  <c r="E28" i="141"/>
  <c r="F28" i="141"/>
  <c r="G28" i="141"/>
  <c r="H28" i="141"/>
  <c r="I28" i="141"/>
  <c r="J28" i="141"/>
  <c r="G81" i="91" l="1"/>
  <c r="G80" i="91"/>
  <c r="G103" i="91" l="1"/>
  <c r="G102" i="91"/>
  <c r="B131" i="91" l="1"/>
  <c r="E31" i="91" l="1"/>
  <c r="G170" i="91" l="1"/>
  <c r="G169" i="91"/>
  <c r="G168" i="91"/>
  <c r="E169" i="91"/>
  <c r="E170" i="91"/>
  <c r="E168" i="91"/>
  <c r="G163" i="91"/>
  <c r="G162" i="91"/>
  <c r="G161" i="91"/>
  <c r="E163" i="91"/>
  <c r="E162" i="91"/>
  <c r="E161" i="91"/>
  <c r="G157" i="91"/>
  <c r="G156" i="91"/>
  <c r="G155" i="91"/>
  <c r="E157" i="91"/>
  <c r="E156" i="91"/>
  <c r="E155" i="91"/>
  <c r="G125" i="91"/>
  <c r="G126" i="91"/>
  <c r="G123" i="91"/>
  <c r="E125" i="91"/>
  <c r="E126" i="91"/>
  <c r="E123" i="91"/>
  <c r="G118" i="91"/>
  <c r="G117" i="91"/>
  <c r="G115" i="91"/>
  <c r="E118" i="91"/>
  <c r="E117" i="91"/>
  <c r="E115" i="91"/>
  <c r="G111" i="91"/>
  <c r="G110" i="91"/>
  <c r="G108" i="91"/>
  <c r="E111" i="91"/>
  <c r="E110" i="91"/>
  <c r="E108" i="91"/>
  <c r="G100" i="91"/>
  <c r="E103" i="91"/>
  <c r="E102" i="91"/>
  <c r="E100" i="91"/>
  <c r="G96" i="91"/>
  <c r="G95" i="91"/>
  <c r="G93" i="91"/>
  <c r="E95" i="91"/>
  <c r="E96" i="91"/>
  <c r="E93" i="91"/>
  <c r="G87" i="91"/>
  <c r="G88" i="91"/>
  <c r="G85" i="91"/>
  <c r="E88" i="91"/>
  <c r="E87" i="91"/>
  <c r="E85" i="91"/>
  <c r="G78" i="91"/>
  <c r="E81" i="91"/>
  <c r="E80" i="91"/>
  <c r="E78" i="91"/>
  <c r="G73" i="91"/>
  <c r="G72" i="91"/>
  <c r="G70" i="91"/>
  <c r="E73" i="91"/>
  <c r="E72" i="91"/>
  <c r="E70" i="91"/>
  <c r="G65" i="91" l="1"/>
  <c r="G66" i="91"/>
  <c r="G63" i="91"/>
  <c r="E65" i="91"/>
  <c r="E66" i="91"/>
  <c r="E63" i="91"/>
  <c r="G58" i="91"/>
  <c r="G57" i="91"/>
  <c r="G55" i="91"/>
  <c r="E58" i="91"/>
  <c r="E57" i="91"/>
  <c r="E55" i="91"/>
  <c r="G50" i="91"/>
  <c r="G49" i="91"/>
  <c r="G47" i="91"/>
  <c r="E50" i="91"/>
  <c r="E49" i="91"/>
  <c r="E47" i="91"/>
  <c r="G42" i="91"/>
  <c r="G41" i="91"/>
  <c r="E42" i="91"/>
  <c r="G39" i="91"/>
  <c r="E41" i="91"/>
  <c r="E39" i="91"/>
  <c r="G34" i="91"/>
  <c r="G33" i="91"/>
  <c r="G31" i="91"/>
  <c r="E34" i="91"/>
  <c r="E33" i="91"/>
  <c r="G26" i="91"/>
  <c r="E25" i="91"/>
  <c r="E26" i="91"/>
  <c r="E23" i="91"/>
  <c r="E16" i="91"/>
  <c r="B166" i="91"/>
  <c r="B159" i="91"/>
  <c r="B153" i="91"/>
  <c r="B57" i="91"/>
  <c r="E19" i="91" l="1"/>
  <c r="E18" i="91"/>
  <c r="G19" i="91"/>
  <c r="G18" i="91"/>
  <c r="G16" i="91"/>
  <c r="K19" i="91" l="1"/>
  <c r="J19" i="91"/>
  <c r="B49" i="91"/>
  <c r="E12" i="141"/>
  <c r="B41" i="91" s="1"/>
  <c r="B33" i="91"/>
  <c r="B25" i="91"/>
  <c r="B23" i="91"/>
  <c r="B18" i="91"/>
  <c r="B125" i="91"/>
  <c r="B117" i="91"/>
  <c r="B110" i="91"/>
  <c r="B102" i="91"/>
  <c r="B95" i="91"/>
  <c r="B87" i="91"/>
  <c r="B80" i="91"/>
  <c r="B72" i="91"/>
  <c r="B65" i="91"/>
  <c r="B168" i="91"/>
  <c r="B161" i="91"/>
  <c r="B155" i="91"/>
  <c r="B148" i="91"/>
  <c r="B141" i="91"/>
  <c r="B135" i="91"/>
  <c r="B39" i="91" l="1"/>
  <c r="B16" i="91"/>
  <c r="B47" i="91"/>
  <c r="B115" i="91"/>
  <c r="B70" i="91"/>
  <c r="B85" i="91"/>
  <c r="B93" i="91"/>
  <c r="B78" i="91"/>
  <c r="B100" i="91"/>
  <c r="B123" i="91"/>
  <c r="B108" i="91"/>
  <c r="B63" i="91"/>
  <c r="B31" i="91"/>
  <c r="B55" i="91"/>
  <c r="B133" i="91"/>
  <c r="D65" i="131" l="1"/>
  <c r="K170" i="91" l="1"/>
  <c r="J169" i="91"/>
  <c r="K168" i="91"/>
  <c r="J163" i="91"/>
  <c r="K162" i="91"/>
  <c r="K161" i="91"/>
  <c r="K157" i="91"/>
  <c r="K156" i="91"/>
  <c r="K155" i="91"/>
  <c r="J168" i="91" l="1"/>
  <c r="K169" i="91"/>
  <c r="J170" i="91"/>
  <c r="K163" i="91"/>
  <c r="J161" i="91"/>
  <c r="J162" i="91"/>
  <c r="J157" i="91"/>
  <c r="J156" i="91"/>
  <c r="J155" i="91"/>
  <c r="B45" i="91" l="1"/>
  <c r="B37" i="91"/>
  <c r="B29" i="91"/>
  <c r="B21" i="91"/>
  <c r="B14" i="91"/>
  <c r="B27" i="87" l="1"/>
  <c r="J30" i="141" l="1"/>
  <c r="I30" i="141"/>
  <c r="H30" i="141"/>
  <c r="G30" i="141"/>
  <c r="F30" i="141"/>
  <c r="E30" i="141"/>
  <c r="D30" i="141"/>
  <c r="C30" i="141"/>
  <c r="J29" i="141"/>
  <c r="I29" i="141"/>
  <c r="H29" i="141"/>
  <c r="G29" i="141"/>
  <c r="F29" i="141"/>
  <c r="E29" i="141"/>
  <c r="D29" i="141"/>
  <c r="C29" i="141"/>
  <c r="I79" i="131" l="1"/>
  <c r="I74" i="131"/>
  <c r="I75" i="131"/>
  <c r="I76" i="131"/>
  <c r="I71" i="131"/>
  <c r="G52" i="131" l="1"/>
  <c r="I88" i="131" l="1"/>
  <c r="H40" i="131"/>
  <c r="H39" i="131"/>
  <c r="G63" i="131" l="1"/>
  <c r="I63" i="131"/>
  <c r="G64" i="131" l="1"/>
  <c r="G47" i="131"/>
  <c r="H47" i="131"/>
  <c r="G43" i="131"/>
  <c r="H43" i="131"/>
  <c r="G44" i="131"/>
  <c r="H44" i="131"/>
  <c r="G45" i="131"/>
  <c r="H45" i="131"/>
  <c r="G46" i="131"/>
  <c r="H46" i="131"/>
  <c r="I91" i="131"/>
  <c r="G90" i="131"/>
  <c r="I90" i="131"/>
  <c r="I89" i="131"/>
  <c r="I66" i="131"/>
  <c r="I83" i="131"/>
  <c r="I86" i="131"/>
  <c r="I85" i="131"/>
  <c r="I84" i="131"/>
  <c r="I81" i="131"/>
  <c r="I80" i="131"/>
  <c r="I72" i="131"/>
  <c r="I77" i="131"/>
  <c r="I69" i="131"/>
  <c r="I68" i="131"/>
  <c r="I67" i="131"/>
  <c r="I64" i="131"/>
  <c r="H57" i="131"/>
  <c r="G57" i="131"/>
  <c r="H56" i="131"/>
  <c r="G56" i="131"/>
  <c r="H55" i="131"/>
  <c r="G55" i="131"/>
  <c r="H54" i="131"/>
  <c r="G54" i="131"/>
  <c r="G48" i="131"/>
  <c r="H52" i="131"/>
  <c r="H51" i="131"/>
  <c r="G51" i="131"/>
  <c r="H50" i="131"/>
  <c r="G50" i="131"/>
  <c r="H49" i="131"/>
  <c r="G49" i="131"/>
  <c r="F57" i="131" l="1"/>
  <c r="J57" i="131" s="1"/>
  <c r="F56" i="131"/>
  <c r="J56" i="131" s="1"/>
  <c r="F55" i="131"/>
  <c r="J55" i="131" s="1"/>
  <c r="F54" i="131"/>
  <c r="J54" i="131" s="1"/>
  <c r="F52" i="131"/>
  <c r="J52" i="131" s="1"/>
  <c r="F51" i="131"/>
  <c r="J51" i="131" s="1"/>
  <c r="F50" i="131"/>
  <c r="J50" i="131" s="1"/>
  <c r="F49" i="131"/>
  <c r="J49" i="131" s="1"/>
  <c r="F47" i="131"/>
  <c r="J47" i="131" s="1"/>
  <c r="F46" i="131"/>
  <c r="J46" i="131" s="1"/>
  <c r="F45" i="131"/>
  <c r="J45" i="131" s="1"/>
  <c r="F44" i="131"/>
  <c r="J44" i="131" s="1"/>
  <c r="F43" i="131"/>
  <c r="J43" i="131" s="1"/>
  <c r="K64" i="131"/>
  <c r="K62" i="131"/>
  <c r="I41" i="131"/>
  <c r="I40" i="131"/>
  <c r="J39" i="131"/>
  <c r="I39" i="131"/>
  <c r="J38" i="131"/>
  <c r="I38" i="131"/>
  <c r="H38" i="131"/>
  <c r="J37" i="131"/>
  <c r="I37" i="131"/>
  <c r="H37" i="131"/>
  <c r="K91" i="131"/>
  <c r="K90" i="131"/>
  <c r="K89" i="131"/>
  <c r="K86" i="131"/>
  <c r="I48" i="131"/>
  <c r="F7" i="59"/>
  <c r="F20" i="59" s="1"/>
  <c r="B14" i="136"/>
  <c r="I6" i="94" l="1"/>
  <c r="K126" i="91"/>
  <c r="K125" i="91"/>
  <c r="K123" i="91"/>
  <c r="J118" i="91"/>
  <c r="J117" i="91"/>
  <c r="J115" i="91"/>
  <c r="K111" i="91"/>
  <c r="K110" i="91"/>
  <c r="K108" i="91"/>
  <c r="K103" i="91"/>
  <c r="K102" i="91"/>
  <c r="J100" i="91"/>
  <c r="J96" i="91"/>
  <c r="J95" i="91"/>
  <c r="K93" i="91"/>
  <c r="K88" i="91"/>
  <c r="K87" i="91"/>
  <c r="K85" i="91"/>
  <c r="K81" i="91"/>
  <c r="K80" i="91"/>
  <c r="J78" i="91"/>
  <c r="J73" i="91"/>
  <c r="K72" i="91"/>
  <c r="K70" i="91"/>
  <c r="K66" i="91"/>
  <c r="K65" i="91"/>
  <c r="K63" i="91"/>
  <c r="K58" i="91"/>
  <c r="J57" i="91"/>
  <c r="J55" i="91"/>
  <c r="K50" i="91"/>
  <c r="K49" i="91"/>
  <c r="K47" i="91"/>
  <c r="K42" i="91"/>
  <c r="K41" i="91"/>
  <c r="K39" i="91"/>
  <c r="K34" i="91"/>
  <c r="K33" i="91"/>
  <c r="K31" i="91"/>
  <c r="K26" i="91"/>
  <c r="K25" i="91"/>
  <c r="K23" i="91"/>
  <c r="K18" i="91"/>
  <c r="K16" i="91"/>
  <c r="K100" i="91" l="1"/>
  <c r="K117" i="91"/>
  <c r="J87" i="91"/>
  <c r="K118" i="91"/>
  <c r="K57" i="91"/>
  <c r="K73" i="91"/>
  <c r="J102" i="91"/>
  <c r="J108" i="91"/>
  <c r="K115" i="91"/>
  <c r="J123" i="91"/>
  <c r="J126" i="91"/>
  <c r="K78" i="91"/>
  <c r="J103" i="91"/>
  <c r="J125" i="91"/>
  <c r="J80" i="91"/>
  <c r="J81" i="91"/>
  <c r="J63" i="91"/>
  <c r="J66" i="91"/>
  <c r="J65" i="91"/>
  <c r="J26" i="91"/>
  <c r="J85" i="91"/>
  <c r="K96" i="91"/>
  <c r="K95" i="91"/>
  <c r="J18" i="91"/>
  <c r="J23" i="91"/>
  <c r="J25" i="91"/>
  <c r="J39" i="91"/>
  <c r="J41" i="91"/>
  <c r="J42" i="91"/>
  <c r="J58" i="91"/>
  <c r="K55" i="91"/>
  <c r="J70" i="91"/>
  <c r="J88" i="91"/>
  <c r="J110" i="91"/>
  <c r="J72" i="91"/>
  <c r="J93" i="91"/>
  <c r="J111" i="91"/>
  <c r="J47" i="91"/>
  <c r="J49" i="91"/>
  <c r="J50" i="91"/>
  <c r="J31" i="91"/>
  <c r="J33" i="91"/>
  <c r="J16" i="91"/>
  <c r="J34" i="91"/>
  <c r="K24" i="87" l="1"/>
  <c r="B17" i="136" l="1"/>
  <c r="B18" i="136"/>
  <c r="B19" i="136"/>
  <c r="B20" i="136"/>
  <c r="B24" i="141" s="1"/>
  <c r="B16" i="136"/>
  <c r="B13" i="136"/>
  <c r="B10" i="136"/>
  <c r="B11" i="136"/>
  <c r="B9" i="136"/>
  <c r="B21" i="144"/>
  <c r="B22" i="144"/>
  <c r="B23" i="144"/>
  <c r="B20" i="144"/>
  <c r="B10" i="144"/>
  <c r="B11" i="144"/>
  <c r="B12" i="144"/>
  <c r="B13" i="144"/>
  <c r="B14" i="144"/>
  <c r="B15" i="144"/>
  <c r="B16" i="144"/>
  <c r="B17" i="144"/>
  <c r="B9" i="144"/>
  <c r="A87" i="94"/>
  <c r="A86" i="94"/>
  <c r="A85" i="94"/>
  <c r="A82" i="94"/>
  <c r="A74" i="94"/>
  <c r="G24" i="87"/>
  <c r="I24" i="87"/>
  <c r="J24" i="87"/>
  <c r="L24" i="87"/>
  <c r="H24" i="87"/>
  <c r="H5" i="59"/>
  <c r="H4" i="59"/>
  <c r="H3" i="59"/>
  <c r="G71" i="94"/>
  <c r="X50" i="94" s="1"/>
  <c r="G70" i="94"/>
  <c r="X49" i="94" s="1"/>
  <c r="G64" i="94"/>
  <c r="X47" i="94" s="1"/>
  <c r="G63" i="94"/>
  <c r="X46" i="94" s="1"/>
  <c r="G57" i="94"/>
  <c r="X44" i="94" s="1"/>
  <c r="G56" i="94"/>
  <c r="X43" i="94" s="1"/>
  <c r="G50" i="94"/>
  <c r="X41" i="94" s="1"/>
  <c r="G49" i="94"/>
  <c r="X40" i="94" s="1"/>
  <c r="G43" i="94"/>
  <c r="X38" i="94" s="1"/>
  <c r="G42" i="94"/>
  <c r="X37" i="94" s="1"/>
  <c r="G36" i="94"/>
  <c r="X35" i="94" s="1"/>
  <c r="G35" i="94"/>
  <c r="X34" i="94" s="1"/>
  <c r="G29" i="94"/>
  <c r="X53" i="94" s="1"/>
  <c r="G28" i="94"/>
  <c r="X52" i="94" s="1"/>
  <c r="G22" i="94"/>
  <c r="X32" i="94" s="1"/>
  <c r="G21" i="94"/>
  <c r="X31" i="94" s="1"/>
  <c r="G15" i="94"/>
  <c r="X29" i="94" s="1"/>
  <c r="G14" i="94"/>
  <c r="X28" i="94" s="1"/>
  <c r="G7" i="94"/>
  <c r="X26" i="94" s="1"/>
  <c r="G6" i="94"/>
  <c r="X25" i="94" s="1"/>
  <c r="C71" i="94"/>
  <c r="C64" i="94"/>
  <c r="C57" i="94"/>
  <c r="C50" i="94"/>
  <c r="C43" i="94"/>
  <c r="C36" i="94"/>
  <c r="C29" i="94"/>
  <c r="C22" i="94"/>
  <c r="C15" i="94"/>
  <c r="C7" i="94"/>
  <c r="C6" i="94"/>
  <c r="C14" i="94"/>
  <c r="C21" i="94"/>
  <c r="C28" i="94"/>
  <c r="C35" i="94"/>
  <c r="C42" i="94"/>
  <c r="C49" i="94"/>
  <c r="C56" i="94"/>
  <c r="C63" i="94"/>
  <c r="C70" i="94"/>
  <c r="C69" i="94"/>
  <c r="C62" i="94"/>
  <c r="C55" i="94"/>
  <c r="C48" i="94"/>
  <c r="C41" i="94"/>
  <c r="C34" i="94"/>
  <c r="C27" i="94"/>
  <c r="C20" i="94"/>
  <c r="C13" i="94"/>
  <c r="C5" i="94"/>
  <c r="S53" i="94"/>
  <c r="S52" i="94"/>
  <c r="S51" i="94"/>
  <c r="S50" i="94"/>
  <c r="S49" i="94"/>
  <c r="S48" i="94"/>
  <c r="S47" i="94"/>
  <c r="S46" i="94"/>
  <c r="S45" i="94"/>
  <c r="S44" i="94"/>
  <c r="S43" i="94"/>
  <c r="S42" i="94"/>
  <c r="S41" i="94"/>
  <c r="S40" i="94"/>
  <c r="S39" i="94"/>
  <c r="S38" i="94"/>
  <c r="S37" i="94"/>
  <c r="S36" i="94"/>
  <c r="S35" i="94"/>
  <c r="S34" i="94"/>
  <c r="S33" i="94"/>
  <c r="S32" i="94"/>
  <c r="S31" i="94"/>
  <c r="S30" i="94"/>
  <c r="S29" i="94"/>
  <c r="S28" i="94"/>
  <c r="S27" i="94"/>
  <c r="S26" i="94"/>
  <c r="S25" i="94"/>
  <c r="S24" i="94"/>
  <c r="W53" i="94"/>
  <c r="W52" i="94"/>
  <c r="W51" i="94"/>
  <c r="W50" i="94"/>
  <c r="W49" i="94"/>
  <c r="W48" i="94"/>
  <c r="W47" i="94"/>
  <c r="W46" i="94"/>
  <c r="W45" i="94"/>
  <c r="W44" i="94"/>
  <c r="W43" i="94"/>
  <c r="W42" i="94"/>
  <c r="W41" i="94"/>
  <c r="W40" i="94"/>
  <c r="W39" i="94"/>
  <c r="W38" i="94"/>
  <c r="W37" i="94"/>
  <c r="W36" i="94"/>
  <c r="W35" i="94"/>
  <c r="W34" i="94"/>
  <c r="W33" i="94"/>
  <c r="W32" i="94"/>
  <c r="W31" i="94"/>
  <c r="W30" i="94"/>
  <c r="W29" i="94"/>
  <c r="W28" i="94"/>
  <c r="W27" i="94"/>
  <c r="W26" i="94"/>
  <c r="W25" i="94"/>
  <c r="W24" i="94"/>
  <c r="W86" i="94"/>
  <c r="W85" i="94"/>
  <c r="W84" i="94"/>
  <c r="W83" i="94"/>
  <c r="W82" i="94"/>
  <c r="W81" i="94"/>
  <c r="W80" i="94"/>
  <c r="W79" i="94"/>
  <c r="W78" i="94"/>
  <c r="W77" i="94"/>
  <c r="W76" i="94"/>
  <c r="W75" i="94"/>
  <c r="W74" i="94"/>
  <c r="W73" i="94"/>
  <c r="W72" i="94"/>
  <c r="W71" i="94"/>
  <c r="W70" i="94"/>
  <c r="W69" i="94"/>
  <c r="W68" i="94"/>
  <c r="W67" i="94"/>
  <c r="W66" i="94"/>
  <c r="W65" i="94"/>
  <c r="W64" i="94"/>
  <c r="W63" i="94"/>
  <c r="W62" i="94"/>
  <c r="W61" i="94"/>
  <c r="W60" i="94"/>
  <c r="W59" i="94"/>
  <c r="W58" i="94"/>
  <c r="W57" i="94"/>
  <c r="S86" i="94"/>
  <c r="X86" i="94" s="1"/>
  <c r="S85" i="94"/>
  <c r="T85" i="94" s="1"/>
  <c r="S84" i="94"/>
  <c r="T84" i="94" s="1"/>
  <c r="S83" i="94"/>
  <c r="T83" i="94" s="1"/>
  <c r="S82" i="94"/>
  <c r="T82" i="94" s="1"/>
  <c r="S81" i="94"/>
  <c r="T81" i="94" s="1"/>
  <c r="S80" i="94"/>
  <c r="T80" i="94" s="1"/>
  <c r="S79" i="94"/>
  <c r="T79" i="94" s="1"/>
  <c r="S78" i="94"/>
  <c r="X78" i="94" s="1"/>
  <c r="S77" i="94"/>
  <c r="T77" i="94" s="1"/>
  <c r="S76" i="94"/>
  <c r="X76" i="94" s="1"/>
  <c r="S75" i="94"/>
  <c r="X75" i="94" s="1"/>
  <c r="S74" i="94"/>
  <c r="T74" i="94" s="1"/>
  <c r="S73" i="94"/>
  <c r="X73" i="94" s="1"/>
  <c r="S72" i="94"/>
  <c r="T72" i="94" s="1"/>
  <c r="S71" i="94"/>
  <c r="T71" i="94" s="1"/>
  <c r="S70" i="94"/>
  <c r="T70" i="94" s="1"/>
  <c r="S69" i="94"/>
  <c r="T69" i="94" s="1"/>
  <c r="S68" i="94"/>
  <c r="T68" i="94" s="1"/>
  <c r="S67" i="94"/>
  <c r="T67" i="94" s="1"/>
  <c r="S66" i="94"/>
  <c r="T66" i="94" s="1"/>
  <c r="S65" i="94"/>
  <c r="X65" i="94" s="1"/>
  <c r="S64" i="94"/>
  <c r="X64" i="94" s="1"/>
  <c r="S63" i="94"/>
  <c r="X63" i="94" s="1"/>
  <c r="S62" i="94"/>
  <c r="T62" i="94" s="1"/>
  <c r="S61" i="94"/>
  <c r="X61" i="94" s="1"/>
  <c r="S60" i="94"/>
  <c r="T60" i="94" s="1"/>
  <c r="S59" i="94"/>
  <c r="T59" i="94" s="1"/>
  <c r="S58" i="94"/>
  <c r="T58" i="94" s="1"/>
  <c r="S57" i="94"/>
  <c r="T57" i="94" s="1"/>
  <c r="N86" i="94"/>
  <c r="N85" i="94"/>
  <c r="N84" i="94"/>
  <c r="N83" i="94"/>
  <c r="N82" i="94"/>
  <c r="N81" i="94"/>
  <c r="N80" i="94"/>
  <c r="N79" i="94"/>
  <c r="N78" i="94"/>
  <c r="N77" i="94"/>
  <c r="N76" i="94"/>
  <c r="N75" i="94"/>
  <c r="N74" i="94"/>
  <c r="N73" i="94"/>
  <c r="N72" i="94"/>
  <c r="N71" i="94"/>
  <c r="N70" i="94"/>
  <c r="N69" i="94"/>
  <c r="N68" i="94"/>
  <c r="N67" i="94"/>
  <c r="N66" i="94"/>
  <c r="N65" i="94"/>
  <c r="N64" i="94"/>
  <c r="N63" i="94"/>
  <c r="N62" i="94"/>
  <c r="N61" i="94"/>
  <c r="N60" i="94"/>
  <c r="N59" i="94"/>
  <c r="N58" i="94"/>
  <c r="N57" i="94"/>
  <c r="J59" i="94"/>
  <c r="J58" i="94"/>
  <c r="J57" i="94"/>
  <c r="N26" i="94"/>
  <c r="N25" i="94"/>
  <c r="N24" i="94"/>
  <c r="J26" i="94"/>
  <c r="J25" i="94"/>
  <c r="J24" i="94"/>
  <c r="J86" i="94"/>
  <c r="J85" i="94"/>
  <c r="J84" i="94"/>
  <c r="J83" i="94"/>
  <c r="J82" i="94"/>
  <c r="J81" i="94"/>
  <c r="J80" i="94"/>
  <c r="J79" i="94"/>
  <c r="J78" i="94"/>
  <c r="J77" i="94"/>
  <c r="J76" i="94"/>
  <c r="J75" i="94"/>
  <c r="J74" i="94"/>
  <c r="J73" i="94"/>
  <c r="J72" i="94"/>
  <c r="J71" i="94"/>
  <c r="J70" i="94"/>
  <c r="J69" i="94"/>
  <c r="J68" i="94"/>
  <c r="J67" i="94"/>
  <c r="J66" i="94"/>
  <c r="J65" i="94"/>
  <c r="J64" i="94"/>
  <c r="J63" i="94"/>
  <c r="J62" i="94"/>
  <c r="J61" i="94"/>
  <c r="J60" i="94"/>
  <c r="N53" i="94"/>
  <c r="N52" i="94"/>
  <c r="N51" i="94"/>
  <c r="N50" i="94"/>
  <c r="N49" i="94"/>
  <c r="N48" i="94"/>
  <c r="N47" i="94"/>
  <c r="N46" i="94"/>
  <c r="N45" i="94"/>
  <c r="N44" i="94"/>
  <c r="N43" i="94"/>
  <c r="N42" i="94"/>
  <c r="N41" i="94"/>
  <c r="N40" i="94"/>
  <c r="N39" i="94"/>
  <c r="N38" i="94"/>
  <c r="N37" i="94"/>
  <c r="N36" i="94"/>
  <c r="N35" i="94"/>
  <c r="N34" i="94"/>
  <c r="N33" i="94"/>
  <c r="N32" i="94"/>
  <c r="N31" i="94"/>
  <c r="N30" i="94"/>
  <c r="N29" i="94"/>
  <c r="N28" i="94"/>
  <c r="N27" i="94"/>
  <c r="J53" i="94"/>
  <c r="J50" i="94"/>
  <c r="J47" i="94"/>
  <c r="J44" i="94"/>
  <c r="J41" i="94"/>
  <c r="J38" i="94"/>
  <c r="J35" i="94"/>
  <c r="J32" i="94"/>
  <c r="J29" i="94"/>
  <c r="J51" i="94"/>
  <c r="J48" i="94"/>
  <c r="J45" i="94"/>
  <c r="J42" i="94"/>
  <c r="J39" i="94"/>
  <c r="J36" i="94"/>
  <c r="J33" i="94"/>
  <c r="J30" i="94"/>
  <c r="J27" i="94"/>
  <c r="J52" i="94"/>
  <c r="J49" i="94"/>
  <c r="J46" i="94"/>
  <c r="J43" i="94"/>
  <c r="J40" i="94"/>
  <c r="J37" i="94"/>
  <c r="J34" i="94"/>
  <c r="J31" i="94"/>
  <c r="J28" i="94"/>
  <c r="E79" i="94"/>
  <c r="E78" i="94"/>
  <c r="E77" i="94"/>
  <c r="E74" i="94"/>
  <c r="E71" i="94"/>
  <c r="E70" i="94"/>
  <c r="G69" i="94"/>
  <c r="X48" i="94" s="1"/>
  <c r="E69" i="94"/>
  <c r="E64" i="94"/>
  <c r="E63" i="94"/>
  <c r="G62" i="94"/>
  <c r="X45" i="94" s="1"/>
  <c r="E62" i="94"/>
  <c r="E57" i="94"/>
  <c r="E56" i="94"/>
  <c r="G55" i="94"/>
  <c r="X42" i="94" s="1"/>
  <c r="E55" i="94"/>
  <c r="E50" i="94"/>
  <c r="E49" i="94"/>
  <c r="G48" i="94"/>
  <c r="X39" i="94" s="1"/>
  <c r="E48" i="94"/>
  <c r="E43" i="94"/>
  <c r="E42" i="94"/>
  <c r="G41" i="94"/>
  <c r="X36" i="94" s="1"/>
  <c r="E41" i="94"/>
  <c r="E36" i="94"/>
  <c r="E35" i="94"/>
  <c r="G34" i="94"/>
  <c r="X33" i="94" s="1"/>
  <c r="E34" i="94"/>
  <c r="E29" i="94"/>
  <c r="E28" i="94"/>
  <c r="G27" i="94"/>
  <c r="X51" i="94" s="1"/>
  <c r="E27" i="94"/>
  <c r="E22" i="94"/>
  <c r="E21" i="94"/>
  <c r="G20" i="94"/>
  <c r="X30" i="94" s="1"/>
  <c r="E20" i="94"/>
  <c r="E15" i="94"/>
  <c r="E14" i="94"/>
  <c r="G13" i="94"/>
  <c r="X27" i="94" s="1"/>
  <c r="E13" i="94"/>
  <c r="E7" i="94"/>
  <c r="E6" i="94"/>
  <c r="G5" i="94"/>
  <c r="X24" i="94" s="1"/>
  <c r="E5" i="94"/>
  <c r="A79" i="94"/>
  <c r="A78" i="94"/>
  <c r="A77" i="94"/>
  <c r="A71" i="94"/>
  <c r="A70" i="94"/>
  <c r="A69" i="94"/>
  <c r="A64" i="94"/>
  <c r="A63" i="94"/>
  <c r="A62" i="94"/>
  <c r="A57" i="94"/>
  <c r="A56" i="94"/>
  <c r="A55" i="94"/>
  <c r="A50" i="94"/>
  <c r="A49" i="94"/>
  <c r="A48" i="94"/>
  <c r="A43" i="94"/>
  <c r="A42" i="94"/>
  <c r="A41" i="94"/>
  <c r="A36" i="94"/>
  <c r="A35" i="94"/>
  <c r="A34" i="94"/>
  <c r="A29" i="94"/>
  <c r="A28" i="94"/>
  <c r="A27" i="94"/>
  <c r="A22" i="94"/>
  <c r="A21" i="94"/>
  <c r="A20" i="94"/>
  <c r="A15" i="94"/>
  <c r="A14" i="94"/>
  <c r="A13" i="94"/>
  <c r="A7" i="94"/>
  <c r="A6" i="94"/>
  <c r="A5" i="94"/>
  <c r="O57" i="94" l="1"/>
  <c r="K57" i="94"/>
  <c r="B5" i="94" s="1"/>
  <c r="T63" i="94"/>
  <c r="F20" i="94" s="1"/>
  <c r="T30" i="94" s="1"/>
  <c r="X66" i="94"/>
  <c r="F34" i="94" s="1"/>
  <c r="T33" i="94" s="1"/>
  <c r="X68" i="94"/>
  <c r="F36" i="94" s="1"/>
  <c r="T35" i="94" s="1"/>
  <c r="T75" i="94"/>
  <c r="F55" i="94" s="1"/>
  <c r="T42" i="94" s="1"/>
  <c r="X80" i="94"/>
  <c r="F64" i="94" s="1"/>
  <c r="T47" i="94" s="1"/>
  <c r="T78" i="94"/>
  <c r="F62" i="94" s="1"/>
  <c r="T45" i="94" s="1"/>
  <c r="X77" i="94"/>
  <c r="F57" i="94" s="1"/>
  <c r="T44" i="94" s="1"/>
  <c r="T86" i="94"/>
  <c r="F29" i="94" s="1"/>
  <c r="X58" i="94"/>
  <c r="F6" i="94" s="1"/>
  <c r="T25" i="94" s="1"/>
  <c r="T65" i="94"/>
  <c r="F22" i="94" s="1"/>
  <c r="T32" i="94" s="1"/>
  <c r="X57" i="94"/>
  <c r="F5" i="94" s="1"/>
  <c r="T24" i="94" s="1"/>
  <c r="X67" i="94"/>
  <c r="F35" i="94" s="1"/>
  <c r="T34" i="94" s="1"/>
  <c r="X59" i="94"/>
  <c r="F7" i="94" s="1"/>
  <c r="T26" i="94" s="1"/>
  <c r="X69" i="94"/>
  <c r="X81" i="94"/>
  <c r="F69" i="94" s="1"/>
  <c r="T48" i="94" s="1"/>
  <c r="X60" i="94"/>
  <c r="F13" i="94" s="1"/>
  <c r="T27" i="94" s="1"/>
  <c r="X71" i="94"/>
  <c r="F43" i="94" s="1"/>
  <c r="T38" i="94" s="1"/>
  <c r="X82" i="94"/>
  <c r="F70" i="94" s="1"/>
  <c r="T49" i="94" s="1"/>
  <c r="X62" i="94"/>
  <c r="X72" i="94"/>
  <c r="F48" i="94" s="1"/>
  <c r="X83" i="94"/>
  <c r="F71" i="94" s="1"/>
  <c r="T50" i="94" s="1"/>
  <c r="X74" i="94"/>
  <c r="F50" i="94" s="1"/>
  <c r="X84" i="94"/>
  <c r="F27" i="94" s="1"/>
  <c r="T73" i="94"/>
  <c r="F49" i="94" s="1"/>
  <c r="T64" i="94"/>
  <c r="F21" i="94" s="1"/>
  <c r="T31" i="94" s="1"/>
  <c r="X85" i="94"/>
  <c r="F28" i="94" s="1"/>
  <c r="T76" i="94"/>
  <c r="X70" i="94"/>
  <c r="T61" i="94"/>
  <c r="F14" i="94" s="1"/>
  <c r="T28" i="94" s="1"/>
  <c r="X79" i="94"/>
  <c r="F63" i="94" s="1"/>
  <c r="T46" i="94" s="1"/>
  <c r="T41" i="94" l="1"/>
  <c r="T53" i="94"/>
  <c r="T39" i="94"/>
  <c r="T51" i="94"/>
  <c r="T40" i="94"/>
  <c r="T52" i="94"/>
  <c r="F56" i="94"/>
  <c r="T43" i="94" s="1"/>
  <c r="F41" i="94"/>
  <c r="T36" i="94" s="1"/>
  <c r="F15" i="94"/>
  <c r="T29" i="94" s="1"/>
  <c r="F42" i="94"/>
  <c r="T37" i="94" s="1"/>
  <c r="G78" i="131" l="1"/>
  <c r="G82" i="131"/>
  <c r="G84" i="131"/>
  <c r="G85" i="131"/>
  <c r="G86" i="131"/>
  <c r="G87" i="131"/>
  <c r="G70" i="131"/>
  <c r="B139" i="91"/>
  <c r="B146" i="91"/>
  <c r="O86" i="94" l="1"/>
  <c r="O85" i="94"/>
  <c r="O84" i="94"/>
  <c r="K83" i="94"/>
  <c r="K82" i="94"/>
  <c r="K81" i="94"/>
  <c r="K80" i="94"/>
  <c r="K79" i="94"/>
  <c r="K78" i="94"/>
  <c r="O77" i="94"/>
  <c r="O76" i="94"/>
  <c r="K75" i="94"/>
  <c r="O74" i="94"/>
  <c r="K73" i="94"/>
  <c r="K72" i="94"/>
  <c r="K71" i="94"/>
  <c r="K70" i="94"/>
  <c r="O69" i="94"/>
  <c r="K68" i="94"/>
  <c r="O67" i="94"/>
  <c r="K66" i="94"/>
  <c r="K65" i="94"/>
  <c r="O64" i="94"/>
  <c r="K63" i="94"/>
  <c r="O62" i="94"/>
  <c r="O61" i="94"/>
  <c r="O60" i="94"/>
  <c r="O59" i="94"/>
  <c r="K58" i="94"/>
  <c r="H85" i="131"/>
  <c r="H84" i="131"/>
  <c r="H83" i="131"/>
  <c r="K68" i="131"/>
  <c r="B34" i="87"/>
  <c r="B35" i="87"/>
  <c r="B36" i="87"/>
  <c r="B33" i="87"/>
  <c r="B32" i="87"/>
  <c r="B31" i="87"/>
  <c r="B30" i="87"/>
  <c r="B29" i="87"/>
  <c r="B28" i="87"/>
  <c r="L74" i="131" l="1"/>
  <c r="L76" i="131"/>
  <c r="K76" i="131"/>
  <c r="L79" i="131"/>
  <c r="L81" i="131"/>
  <c r="K81" i="131"/>
  <c r="L84" i="131"/>
  <c r="K84" i="131"/>
  <c r="L85" i="131"/>
  <c r="K85" i="131"/>
  <c r="L75" i="131"/>
  <c r="K77" i="131"/>
  <c r="L77" i="131"/>
  <c r="L80" i="131"/>
  <c r="K80" i="131"/>
  <c r="L83" i="131"/>
  <c r="O75" i="94"/>
  <c r="B55" i="94" s="1"/>
  <c r="K42" i="94" s="1"/>
  <c r="O82" i="94"/>
  <c r="B70" i="94" s="1"/>
  <c r="K49" i="94" s="1"/>
  <c r="O83" i="94"/>
  <c r="B71" i="94" s="1"/>
  <c r="K50" i="94" s="1"/>
  <c r="K59" i="94"/>
  <c r="B7" i="94" s="1"/>
  <c r="K26" i="94" s="1"/>
  <c r="O72" i="94"/>
  <c r="B48" i="94" s="1"/>
  <c r="K39" i="94" s="1"/>
  <c r="O80" i="94"/>
  <c r="B64" i="94" s="1"/>
  <c r="K47" i="94" s="1"/>
  <c r="O65" i="94"/>
  <c r="B22" i="94" s="1"/>
  <c r="K32" i="94" s="1"/>
  <c r="O73" i="94"/>
  <c r="B49" i="94" s="1"/>
  <c r="K52" i="94" s="1"/>
  <c r="O81" i="94"/>
  <c r="B69" i="94" s="1"/>
  <c r="K48" i="94" s="1"/>
  <c r="O58" i="94"/>
  <c r="B6" i="94" s="1"/>
  <c r="K25" i="94" s="1"/>
  <c r="C13" i="146" s="1" a="1"/>
  <c r="C13" i="146" s="1"/>
  <c r="F13" i="146" s="1"/>
  <c r="O66" i="94"/>
  <c r="B34" i="94" s="1"/>
  <c r="K33" i="94" s="1"/>
  <c r="O68" i="94"/>
  <c r="B36" i="94" s="1"/>
  <c r="K35" i="94" s="1"/>
  <c r="O70" i="94"/>
  <c r="B42" i="94" s="1"/>
  <c r="K37" i="94" s="1"/>
  <c r="O78" i="94"/>
  <c r="B62" i="94" s="1"/>
  <c r="K45" i="94" s="1"/>
  <c r="O63" i="94"/>
  <c r="B20" i="94" s="1"/>
  <c r="K30" i="94" s="1"/>
  <c r="O71" i="94"/>
  <c r="B43" i="94" s="1"/>
  <c r="K38" i="94" s="1"/>
  <c r="O79" i="94"/>
  <c r="B63" i="94" s="1"/>
  <c r="K46" i="94" s="1"/>
  <c r="K76" i="94"/>
  <c r="B56" i="94" s="1"/>
  <c r="K43" i="94" s="1"/>
  <c r="K69" i="94"/>
  <c r="K85" i="94"/>
  <c r="B28" i="94" s="1"/>
  <c r="K61" i="94"/>
  <c r="B14" i="94" s="1"/>
  <c r="K28" i="94" s="1"/>
  <c r="K64" i="94"/>
  <c r="K86" i="94"/>
  <c r="B29" i="94" s="1"/>
  <c r="K74" i="94"/>
  <c r="B50" i="94" s="1"/>
  <c r="K53" i="94" s="1"/>
  <c r="K60" i="94"/>
  <c r="K67" i="94"/>
  <c r="B35" i="94" s="1"/>
  <c r="K34" i="94" s="1"/>
  <c r="K77" i="94"/>
  <c r="B57" i="94" s="1"/>
  <c r="K44" i="94" s="1"/>
  <c r="K84" i="94"/>
  <c r="B27" i="94" s="1"/>
  <c r="K62" i="94"/>
  <c r="O49" i="94"/>
  <c r="O48" i="94"/>
  <c r="O47" i="94"/>
  <c r="O45" i="94"/>
  <c r="O44" i="94"/>
  <c r="O43" i="94"/>
  <c r="O42" i="94"/>
  <c r="O41" i="94"/>
  <c r="O40" i="94"/>
  <c r="O39" i="94"/>
  <c r="O38" i="94"/>
  <c r="O37" i="94"/>
  <c r="O36" i="94"/>
  <c r="O35" i="94"/>
  <c r="O34" i="94"/>
  <c r="O33" i="94"/>
  <c r="O53" i="94"/>
  <c r="O52" i="94"/>
  <c r="O51" i="94"/>
  <c r="O32" i="94"/>
  <c r="O31" i="94"/>
  <c r="O30" i="94"/>
  <c r="O29" i="94"/>
  <c r="O28" i="94"/>
  <c r="O27" i="94"/>
  <c r="O26" i="94"/>
  <c r="O25" i="94"/>
  <c r="O24" i="94"/>
  <c r="O50" i="94"/>
  <c r="O46" i="94"/>
  <c r="B13" i="94" l="1"/>
  <c r="K27" i="94" s="1"/>
  <c r="B21" i="94"/>
  <c r="K31" i="94" s="1"/>
  <c r="B15" i="94"/>
  <c r="K29" i="94" s="1"/>
  <c r="B41" i="94"/>
  <c r="K36" i="94" s="1"/>
  <c r="K24" i="94"/>
  <c r="K41" i="94"/>
  <c r="K51" i="94"/>
  <c r="K40" i="94"/>
  <c r="F15" i="59" l="1"/>
  <c r="F3" i="59" l="1"/>
  <c r="F16" i="59" l="1"/>
  <c r="I2" i="94"/>
  <c r="A2" i="94" s="1"/>
  <c r="C21" i="146"/>
  <c r="V57" i="94" l="1"/>
  <c r="V24" i="94"/>
  <c r="V59" i="94"/>
  <c r="V26" i="94"/>
  <c r="R58" i="94"/>
  <c r="R57" i="94"/>
  <c r="R59" i="94"/>
  <c r="R26" i="94"/>
  <c r="E2" i="94"/>
  <c r="R24" i="94"/>
  <c r="V58" i="94"/>
  <c r="V25" i="94"/>
  <c r="R25" i="94"/>
  <c r="I58" i="94"/>
  <c r="M58" i="94"/>
  <c r="M24" i="94"/>
  <c r="I26" i="94"/>
  <c r="I25" i="94"/>
  <c r="I57" i="94"/>
  <c r="M26" i="94"/>
  <c r="I59" i="94"/>
  <c r="I24" i="94"/>
  <c r="M57" i="94"/>
  <c r="M59" i="94"/>
  <c r="M25" i="94"/>
  <c r="F4" i="59"/>
  <c r="I3" i="94" s="1"/>
  <c r="A31" i="94" s="1"/>
  <c r="F5" i="59"/>
  <c r="I4" i="94" s="1"/>
  <c r="A17" i="94" s="1"/>
  <c r="F6" i="59"/>
  <c r="I5" i="94" s="1"/>
  <c r="A24" i="94" s="1"/>
  <c r="A10" i="94"/>
  <c r="F8" i="59"/>
  <c r="I7" i="94" s="1"/>
  <c r="A38" i="94" s="1"/>
  <c r="F9" i="59"/>
  <c r="I8" i="94" s="1"/>
  <c r="A45" i="94" s="1"/>
  <c r="I9" i="94"/>
  <c r="A52" i="94" s="1"/>
  <c r="I10" i="94"/>
  <c r="A59" i="94" s="1"/>
  <c r="I11" i="94"/>
  <c r="A66" i="94" s="1"/>
  <c r="V61" i="94" l="1"/>
  <c r="V28" i="94"/>
  <c r="V60" i="94"/>
  <c r="V27" i="94"/>
  <c r="R60" i="94"/>
  <c r="R27" i="94"/>
  <c r="R62" i="94"/>
  <c r="R28" i="94"/>
  <c r="E10" i="94"/>
  <c r="R29" i="94"/>
  <c r="R61" i="94"/>
  <c r="V62" i="94"/>
  <c r="V29" i="94"/>
  <c r="V86" i="94"/>
  <c r="V53" i="94"/>
  <c r="E24" i="94"/>
  <c r="R51" i="94"/>
  <c r="R86" i="94"/>
  <c r="R53" i="94"/>
  <c r="V85" i="94"/>
  <c r="V52" i="94"/>
  <c r="R85" i="94"/>
  <c r="R52" i="94"/>
  <c r="V84" i="94"/>
  <c r="V51" i="94"/>
  <c r="R84" i="94"/>
  <c r="V65" i="94"/>
  <c r="V32" i="94"/>
  <c r="R65" i="94"/>
  <c r="V64" i="94"/>
  <c r="V31" i="94"/>
  <c r="R32" i="94"/>
  <c r="R64" i="94"/>
  <c r="R31" i="94"/>
  <c r="E17" i="94"/>
  <c r="V63" i="94"/>
  <c r="V30" i="94"/>
  <c r="R63" i="94"/>
  <c r="R30" i="94"/>
  <c r="V49" i="94"/>
  <c r="R49" i="94"/>
  <c r="V83" i="94"/>
  <c r="V48" i="94"/>
  <c r="V81" i="94"/>
  <c r="V50" i="94"/>
  <c r="R81" i="94"/>
  <c r="R83" i="94"/>
  <c r="R48" i="94"/>
  <c r="V82" i="94"/>
  <c r="E66" i="94"/>
  <c r="R82" i="94"/>
  <c r="R50" i="94"/>
  <c r="V68" i="94"/>
  <c r="V33" i="94"/>
  <c r="R68" i="94"/>
  <c r="R33" i="94"/>
  <c r="E31" i="94"/>
  <c r="V67" i="94"/>
  <c r="R35" i="94"/>
  <c r="V34" i="94"/>
  <c r="R67" i="94"/>
  <c r="V66" i="94"/>
  <c r="V35" i="94"/>
  <c r="R66" i="94"/>
  <c r="R34" i="94"/>
  <c r="V80" i="94"/>
  <c r="V45" i="94"/>
  <c r="R80" i="94"/>
  <c r="R45" i="94"/>
  <c r="V79" i="94"/>
  <c r="R78" i="94"/>
  <c r="R46" i="94"/>
  <c r="R79" i="94"/>
  <c r="V78" i="94"/>
  <c r="V47" i="94"/>
  <c r="R47" i="94"/>
  <c r="E59" i="94"/>
  <c r="V46" i="94"/>
  <c r="V76" i="94"/>
  <c r="R76" i="94"/>
  <c r="V75" i="94"/>
  <c r="V44" i="94"/>
  <c r="R43" i="94"/>
  <c r="V42" i="94"/>
  <c r="E52" i="94"/>
  <c r="R75" i="94"/>
  <c r="R44" i="94"/>
  <c r="V43" i="94"/>
  <c r="V77" i="94"/>
  <c r="R77" i="94"/>
  <c r="R42" i="94"/>
  <c r="V72" i="94"/>
  <c r="V41" i="94"/>
  <c r="R72" i="94"/>
  <c r="R41" i="94"/>
  <c r="V40" i="94"/>
  <c r="V73" i="94"/>
  <c r="R40" i="94"/>
  <c r="V74" i="94"/>
  <c r="V39" i="94"/>
  <c r="R74" i="94"/>
  <c r="R39" i="94"/>
  <c r="R73" i="94"/>
  <c r="E45" i="94"/>
  <c r="V37" i="94"/>
  <c r="E38" i="94"/>
  <c r="R37" i="94"/>
  <c r="V71" i="94"/>
  <c r="V36" i="94"/>
  <c r="R70" i="94"/>
  <c r="R69" i="94"/>
  <c r="R38" i="94"/>
  <c r="R71" i="94"/>
  <c r="R36" i="94"/>
  <c r="V70" i="94"/>
  <c r="V69" i="94"/>
  <c r="V38" i="94"/>
  <c r="I69" i="94"/>
  <c r="M69" i="94"/>
  <c r="M36" i="94"/>
  <c r="I36" i="94"/>
  <c r="I71" i="94"/>
  <c r="M38" i="94"/>
  <c r="I70" i="94"/>
  <c r="M37" i="94"/>
  <c r="I37" i="94"/>
  <c r="M71" i="94"/>
  <c r="I38" i="94"/>
  <c r="M70" i="94"/>
  <c r="M27" i="94"/>
  <c r="M60" i="94"/>
  <c r="I29" i="94"/>
  <c r="M28" i="94"/>
  <c r="I62" i="94"/>
  <c r="I60" i="94"/>
  <c r="M62" i="94"/>
  <c r="I61" i="94"/>
  <c r="M29" i="94"/>
  <c r="I28" i="94"/>
  <c r="M61" i="94"/>
  <c r="I27" i="94"/>
  <c r="M53" i="94"/>
  <c r="I51" i="94"/>
  <c r="M85" i="94"/>
  <c r="I52" i="94"/>
  <c r="M86" i="94"/>
  <c r="M51" i="94"/>
  <c r="I86" i="94"/>
  <c r="I84" i="94"/>
  <c r="M84" i="94"/>
  <c r="I85" i="94"/>
  <c r="M52" i="94"/>
  <c r="I53" i="94"/>
  <c r="M33" i="94"/>
  <c r="M68" i="94"/>
  <c r="I66" i="94"/>
  <c r="I68" i="94"/>
  <c r="M35" i="94"/>
  <c r="M67" i="94"/>
  <c r="I35" i="94"/>
  <c r="M66" i="94"/>
  <c r="I33" i="94"/>
  <c r="M34" i="94"/>
  <c r="I34" i="94"/>
  <c r="I67" i="94"/>
  <c r="M47" i="94"/>
  <c r="M45" i="94"/>
  <c r="I78" i="94"/>
  <c r="M79" i="94"/>
  <c r="I79" i="94"/>
  <c r="M80" i="94"/>
  <c r="I45" i="94"/>
  <c r="I46" i="94"/>
  <c r="M78" i="94"/>
  <c r="I80" i="94"/>
  <c r="I47" i="94"/>
  <c r="M46" i="94"/>
  <c r="M64" i="94"/>
  <c r="M30" i="94"/>
  <c r="M65" i="94"/>
  <c r="I63" i="94"/>
  <c r="I65" i="94"/>
  <c r="I32" i="94"/>
  <c r="M32" i="94"/>
  <c r="I64" i="94"/>
  <c r="M63" i="94"/>
  <c r="I31" i="94"/>
  <c r="M31" i="94"/>
  <c r="I30" i="94"/>
  <c r="I77" i="94"/>
  <c r="M76" i="94"/>
  <c r="I76" i="94"/>
  <c r="I43" i="94"/>
  <c r="M42" i="94"/>
  <c r="C15" i="146" s="1" a="1"/>
  <c r="C15" i="146" s="1"/>
  <c r="F15" i="146" s="1"/>
  <c r="M77" i="94"/>
  <c r="I75" i="94"/>
  <c r="M43" i="94"/>
  <c r="I42" i="94"/>
  <c r="M75" i="94"/>
  <c r="I44" i="94"/>
  <c r="M44" i="94"/>
  <c r="M81" i="94"/>
  <c r="M83" i="94"/>
  <c r="I49" i="94"/>
  <c r="M82" i="94"/>
  <c r="M48" i="94"/>
  <c r="M49" i="94"/>
  <c r="M50" i="94"/>
  <c r="I48" i="94"/>
  <c r="I50" i="94"/>
  <c r="I83" i="94"/>
  <c r="I82" i="94"/>
  <c r="I81" i="94"/>
  <c r="M39" i="94"/>
  <c r="M73" i="94"/>
  <c r="M41" i="94"/>
  <c r="I74" i="94"/>
  <c r="I41" i="94"/>
  <c r="I40" i="94"/>
  <c r="M40" i="94"/>
  <c r="M74" i="94"/>
  <c r="M72" i="94"/>
  <c r="I73" i="94"/>
  <c r="I72" i="94"/>
  <c r="I39" i="94"/>
  <c r="F19" i="59"/>
  <c r="F18" i="59"/>
  <c r="F25" i="59"/>
  <c r="F17" i="59"/>
  <c r="F24" i="59"/>
  <c r="F21" i="59"/>
  <c r="F23" i="59"/>
  <c r="F22" i="59"/>
  <c r="C17" i="146" l="1" a="1"/>
  <c r="C17" i="146" s="1"/>
  <c r="F79" i="94" a="1"/>
  <c r="F79" i="94" s="1"/>
  <c r="B78" i="94" a="1"/>
  <c r="B78" i="94" s="1"/>
  <c r="B77" i="94" a="1"/>
  <c r="B77" i="94" s="1"/>
  <c r="B79" i="94" a="1"/>
  <c r="B79" i="94" s="1"/>
  <c r="G78" i="94" a="1"/>
  <c r="G78" i="94" s="1"/>
  <c r="G77" i="94" a="1"/>
  <c r="G77" i="94" s="1"/>
  <c r="G79" i="94" a="1"/>
  <c r="G79" i="94" s="1"/>
  <c r="F77" i="94" a="1"/>
  <c r="F77" i="94" s="1"/>
  <c r="F78" i="94" a="1"/>
  <c r="F78" i="94" s="1"/>
  <c r="C77" i="94" a="1"/>
  <c r="C77" i="94" s="1"/>
  <c r="C78" i="94" a="1"/>
  <c r="C78" i="94" s="1"/>
  <c r="C79" i="94" a="1"/>
  <c r="C79" i="94" s="1"/>
  <c r="B85" i="94" l="1"/>
  <c r="C86" i="94"/>
  <c r="C87" i="94"/>
  <c r="C85" i="94"/>
  <c r="B87" i="94"/>
  <c r="B86" i="94"/>
  <c r="A14" i="59" l="1"/>
  <c r="B21" i="141" l="1"/>
  <c r="B98" i="91" s="1"/>
  <c r="B22" i="141"/>
  <c r="B106" i="91" s="1"/>
  <c r="B23" i="141"/>
  <c r="B113" i="91" s="1"/>
  <c r="B121" i="91"/>
  <c r="B20" i="141"/>
  <c r="B91" i="91" s="1"/>
  <c r="B19" i="141"/>
  <c r="B83" i="91" s="1"/>
  <c r="B18" i="141"/>
  <c r="B76" i="91" s="1"/>
  <c r="B16" i="141"/>
  <c r="B61" i="91" s="1"/>
  <c r="B17" i="141"/>
  <c r="B68" i="91" s="1"/>
  <c r="B15" i="141"/>
  <c r="B53" i="9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<sst xmlns="http://schemas.openxmlformats.org/spreadsheetml/2006/main" count="1634" uniqueCount="796">
  <si>
    <t>Yes, but it is low quality</t>
  </si>
  <si>
    <t>Attraction</t>
  </si>
  <si>
    <t xml:space="preserve">Data sources </t>
  </si>
  <si>
    <t>Medium</t>
  </si>
  <si>
    <t>Low</t>
  </si>
  <si>
    <t xml:space="preserve">Participant data </t>
  </si>
  <si>
    <t>Worker data</t>
  </si>
  <si>
    <t>High</t>
  </si>
  <si>
    <t>Retention</t>
  </si>
  <si>
    <t>Workplace climate</t>
  </si>
  <si>
    <t>Recruitment</t>
  </si>
  <si>
    <t>Training</t>
  </si>
  <si>
    <t>Allied Health</t>
  </si>
  <si>
    <t>Strategies</t>
  </si>
  <si>
    <t xml:space="preserve">Worker perspective </t>
  </si>
  <si>
    <t>Supervisor feedback</t>
  </si>
  <si>
    <t>Participant complaints</t>
  </si>
  <si>
    <t>Social media comments and reviews</t>
  </si>
  <si>
    <t>Free input for additional data sources</t>
  </si>
  <si>
    <t>Average number of applicants per advertised vacancy</t>
  </si>
  <si>
    <t>Average time to fill vacancies</t>
  </si>
  <si>
    <t>Average number of suitable applicants per advertised vacancy</t>
  </si>
  <si>
    <t>Acceptance rate on job offer</t>
  </si>
  <si>
    <t xml:space="preserve">Participant perspective </t>
  </si>
  <si>
    <t>No (visit the Appendix to learn more about collecting this type of data)</t>
  </si>
  <si>
    <t>Requests for a different worker</t>
  </si>
  <si>
    <t>Role type</t>
  </si>
  <si>
    <t>Please enter your goal here</t>
  </si>
  <si>
    <t>Base Case</t>
  </si>
  <si>
    <t>Month</t>
  </si>
  <si>
    <t>For my total workforce by role type</t>
  </si>
  <si>
    <t>No, I do not have enough data - do not proceed to next step</t>
  </si>
  <si>
    <t>Overview</t>
  </si>
  <si>
    <t>No, I do not think this is an issue - do not proceed to next step. Click below to skip to next stage of analysis.</t>
  </si>
  <si>
    <t>Yes, proceed to next step</t>
  </si>
  <si>
    <t>Yes, and it is high quality</t>
  </si>
  <si>
    <t xml:space="preserve">Data source </t>
  </si>
  <si>
    <t xml:space="preserve">Description </t>
  </si>
  <si>
    <t xml:space="preserve">Social media comments and reviews </t>
  </si>
  <si>
    <t xml:space="preserve">Indicator </t>
  </si>
  <si>
    <t>Workers you will need</t>
  </si>
  <si>
    <t>FTE you will have</t>
  </si>
  <si>
    <t>FTE you will need</t>
  </si>
  <si>
    <t>Supervision and management</t>
  </si>
  <si>
    <t>0 months (currently)</t>
  </si>
  <si>
    <t>12 months</t>
  </si>
  <si>
    <t>36 months</t>
  </si>
  <si>
    <t>Free input for additional indicators you identify as important</t>
  </si>
  <si>
    <t xml:space="preserve">
</t>
  </si>
  <si>
    <t xml:space="preserve">Attraction </t>
  </si>
  <si>
    <t>No, I do not think this is an issue</t>
  </si>
  <si>
    <t>Yes, I think this is an issue</t>
  </si>
  <si>
    <t>2. What are the facts?</t>
  </si>
  <si>
    <t>No, I do not have enough data (The results section will direct you to methods to collect this data)</t>
  </si>
  <si>
    <t>Workforce composition</t>
  </si>
  <si>
    <t>Don't have enough data to rate against this component</t>
  </si>
  <si>
    <t>Supervisor feedback - formal and informal</t>
  </si>
  <si>
    <t xml:space="preserve">Participant requests for a different worker </t>
  </si>
  <si>
    <t>Professional development plans</t>
  </si>
  <si>
    <t>Indicators</t>
  </si>
  <si>
    <t>Don't have enough data to rate against this theme</t>
  </si>
  <si>
    <t>Gap</t>
  </si>
  <si>
    <t>2. What levers can you use to address any gaps?</t>
  </si>
  <si>
    <t>Over the selected time period, you will need:</t>
  </si>
  <si>
    <t>Forecast for selected role:</t>
  </si>
  <si>
    <t>This is a gap of:</t>
  </si>
  <si>
    <t>Workforce climate</t>
  </si>
  <si>
    <t>Section</t>
  </si>
  <si>
    <t>Workforce composition / Retention</t>
  </si>
  <si>
    <t xml:space="preserve">Climate surveys </t>
  </si>
  <si>
    <t xml:space="preserve">Worker complaints </t>
  </si>
  <si>
    <t>Worker compensation claims</t>
  </si>
  <si>
    <t>Worker performance reviews</t>
  </si>
  <si>
    <t>Climate surveys</t>
  </si>
  <si>
    <t xml:space="preserve">Worker performance reviews </t>
  </si>
  <si>
    <t>Worker requests for training/ development</t>
  </si>
  <si>
    <t>Worker requests for training/development</t>
  </si>
  <si>
    <t>Exit surveys/interviews</t>
  </si>
  <si>
    <t>FTE</t>
  </si>
  <si>
    <t>Headcount</t>
  </si>
  <si>
    <t>Strategies: Workforce composition</t>
  </si>
  <si>
    <t>Strategies: Attraction</t>
  </si>
  <si>
    <t>Strategies: Retention</t>
  </si>
  <si>
    <t>Strategies: Workplace climate</t>
  </si>
  <si>
    <t>Strategies: Safety</t>
  </si>
  <si>
    <t>Strategies: Recruitment</t>
  </si>
  <si>
    <t>Strategies: Training</t>
  </si>
  <si>
    <t xml:space="preserve">Appendix: Data sources </t>
  </si>
  <si>
    <t xml:space="preserve">Appendix: Indicators </t>
  </si>
  <si>
    <t>By role type</t>
  </si>
  <si>
    <t>By total workforce</t>
  </si>
  <si>
    <t>months</t>
  </si>
  <si>
    <t xml:space="preserve">Workplace climate </t>
  </si>
  <si>
    <t>Participant feedback (formal)</t>
  </si>
  <si>
    <t>Participant feedback (informal)</t>
  </si>
  <si>
    <t xml:space="preserve">Participant feedback (informal) </t>
  </si>
  <si>
    <t>Exit interviews/surveys</t>
  </si>
  <si>
    <t xml:space="preserve">How to calculate/measure </t>
  </si>
  <si>
    <t>Based on your current workforce trends, 
you will have:</t>
  </si>
  <si>
    <t>Gap analysis</t>
  </si>
  <si>
    <t>Workplace culture</t>
  </si>
  <si>
    <t>Please select</t>
  </si>
  <si>
    <r>
      <t xml:space="preserve">Entered roles pulled in from Backend Inputs - </t>
    </r>
    <r>
      <rPr>
        <sz val="14"/>
        <color theme="1"/>
        <rFont val="Calibri"/>
        <family val="2"/>
        <scheme val="minor"/>
      </rPr>
      <t>fed 
into graphing data on the left</t>
    </r>
  </si>
  <si>
    <r>
      <t xml:space="preserve">Graphing Data:
</t>
    </r>
    <r>
      <rPr>
        <sz val="12"/>
        <color theme="1"/>
        <rFont val="Calibri"/>
        <family val="2"/>
        <scheme val="minor"/>
      </rPr>
      <t xml:space="preserve">- </t>
    </r>
    <r>
      <rPr>
        <b/>
        <sz val="12"/>
        <color theme="1"/>
        <rFont val="Calibri"/>
        <family val="2"/>
        <scheme val="minor"/>
      </rPr>
      <t>Column A</t>
    </r>
    <r>
      <rPr>
        <sz val="12"/>
        <color theme="1"/>
        <rFont val="Calibri"/>
        <family val="2"/>
        <scheme val="minor"/>
      </rPr>
      <t xml:space="preserve"> pulls directly from entered time periods inputted by users as well as from the user entered role type table on the right 
- </t>
    </r>
    <r>
      <rPr>
        <b/>
        <sz val="12"/>
        <color theme="1"/>
        <rFont val="Calibri"/>
        <family val="2"/>
        <scheme val="minor"/>
      </rPr>
      <t xml:space="preserve">Column B </t>
    </r>
    <r>
      <rPr>
        <sz val="12"/>
        <color theme="1"/>
        <rFont val="Calibri"/>
        <family val="2"/>
        <scheme val="minor"/>
      </rPr>
      <t xml:space="preserve">pulls from either XLOOKUP table #1 or #2, based on whether the user has inputted turnover by role type or as a total workforce %
- </t>
    </r>
    <r>
      <rPr>
        <b/>
        <sz val="12"/>
        <color theme="1"/>
        <rFont val="Calibri"/>
        <family val="2"/>
        <scheme val="minor"/>
      </rPr>
      <t>Column C</t>
    </r>
    <r>
      <rPr>
        <sz val="12"/>
        <color theme="1"/>
        <rFont val="Calibri"/>
        <family val="2"/>
        <scheme val="minor"/>
      </rPr>
      <t xml:space="preserve"> pulls directly from entered user inputs on FTE they will need across their time periods for all role types</t>
    </r>
  </si>
  <si>
    <r>
      <t xml:space="preserve">XLOOKUP Table #1 - What you will have
</t>
    </r>
    <r>
      <rPr>
        <sz val="11"/>
        <color theme="1"/>
        <rFont val="Calibri"/>
        <family val="2"/>
        <scheme val="minor"/>
      </rPr>
      <t>(Inputs pulling directly from Graphing data column B to be displayed to users)</t>
    </r>
  </si>
  <si>
    <r>
      <t xml:space="preserve">XLOOKUP Table #2 - What you will need
</t>
    </r>
    <r>
      <rPr>
        <sz val="11"/>
        <color theme="1"/>
        <rFont val="Calibri"/>
        <family val="2"/>
        <scheme val="minor"/>
      </rPr>
      <t>(Inputs pulling directly from Graphing data column C)</t>
    </r>
  </si>
  <si>
    <t>Data sources</t>
  </si>
  <si>
    <t>FTE or headcount you will have</t>
  </si>
  <si>
    <t>FTE or headcount you will need</t>
  </si>
  <si>
    <t xml:space="preserve">Please select </t>
  </si>
  <si>
    <t>Evidence-based findings</t>
  </si>
  <si>
    <t>Indicator issue input options</t>
  </si>
  <si>
    <t>Indicator input options</t>
  </si>
  <si>
    <t>Data sources input options</t>
  </si>
  <si>
    <t>Location segmentation options</t>
  </si>
  <si>
    <t>Role type options</t>
  </si>
  <si>
    <t>Time period options</t>
  </si>
  <si>
    <t>Headcount or FTE options</t>
  </si>
  <si>
    <t>Turnover options</t>
  </si>
  <si>
    <t>Training records</t>
  </si>
  <si>
    <t xml:space="preserve">Role type: </t>
  </si>
  <si>
    <t xml:space="preserve">Turnover: </t>
  </si>
  <si>
    <t>Permanent</t>
  </si>
  <si>
    <t>Temporary</t>
  </si>
  <si>
    <t>Casual</t>
  </si>
  <si>
    <t>Contractor</t>
  </si>
  <si>
    <t>Less than 12 months</t>
  </si>
  <si>
    <t>for example Allied health</t>
  </si>
  <si>
    <t xml:space="preserve">1. What workforce do you need to achieve your future business goals? </t>
  </si>
  <si>
    <t>This appendix gives more information on each of the data sources listed in Part A. Each data source is described in more depth in the right hand column. Some data sources may be referred to in more that one section. This is noted in the left hand column under 'Section'. The data sources are listed alphabetically.</t>
  </si>
  <si>
    <t xml:space="preserve">Participant feedback (formal) </t>
  </si>
  <si>
    <t>Feedback collected from participants and their families/carers through informal conversations or discussions. Workers are likely to informally collect qualitative information about participants' experiences. Organisations can put in place processes to understand this through team check-ins, individual report backs and/or other written or verbal processes. Some organisations may collect this formally through regular agenda items or processes such as regular "pulse checks".</t>
  </si>
  <si>
    <t>Requests from participants and/or their families and carers for new workers can be due to a number of reasons; for example, a poor relationship between participant and worker. These requests can indicate poor organisational capacity to match workers with participants and potential gaps in the capabilities of workers and managers.</t>
  </si>
  <si>
    <t>Feedback collected from third-party stakeholders such as organisations or agencies you partner with. This could be collected through regular (quarterly, six-monthly or annual) surveys. Topics to focus on could include overall perceptions of the organisation and perceptions about culture, quality of service and worker capabilities.</t>
  </si>
  <si>
    <t xml:space="preserve">Data collected by supervisors/managers about workers' performance through informal mechanisms (conversations, meetings) and formal mechanisms (performance reviews). </t>
  </si>
  <si>
    <t>Age</t>
  </si>
  <si>
    <t>Priority level</t>
  </si>
  <si>
    <t>Delete the example to enter your own text</t>
  </si>
  <si>
    <t>Rationale for this priority level</t>
  </si>
  <si>
    <t>Time period 2</t>
  </si>
  <si>
    <t>Time period 3</t>
  </si>
  <si>
    <t>Timeframes for analysis (months)</t>
  </si>
  <si>
    <t>Comments</t>
  </si>
  <si>
    <t>Human resources information system</t>
  </si>
  <si>
    <t>Recruitment system</t>
  </si>
  <si>
    <t xml:space="preserve">Recruitment system </t>
  </si>
  <si>
    <t>A system that maintains data on recruitment processes and outcomes (such as the number of applicants per position advertised, length of time to recruit a worker, and percentage of offers made that are accepted). Organisations may use recruitment management software or may collect and manage this information manually.</t>
  </si>
  <si>
    <t>Identity data</t>
  </si>
  <si>
    <t>Themes</t>
  </si>
  <si>
    <t xml:space="preserve">To assess the quality of your data you may want to consider the following dimensions: </t>
  </si>
  <si>
    <t>e.g. 150</t>
  </si>
  <si>
    <t>Rationale</t>
  </si>
  <si>
    <t>Summary of workforce gaps</t>
  </si>
  <si>
    <t>For a specific location (type over this text to specify)</t>
  </si>
  <si>
    <t>Some strategies to consider are:</t>
  </si>
  <si>
    <t xml:space="preserve">This appendix gives more information on indicators listed in Part A. For indicators that need calculations, a suggested method or formula is shown in the right hand column. These methods are based on generally accepted best practice. </t>
  </si>
  <si>
    <t>Full time equivalent (FTE)</t>
  </si>
  <si>
    <t>Average number of enquiries per advertised vacancy</t>
  </si>
  <si>
    <t xml:space="preserve">Average number of enquiries per advertised vacancy </t>
  </si>
  <si>
    <t>The average number of days between the day a job advertisement is posted and the day an offer is accepted.
Measures the efficiency of the recruitment process</t>
  </si>
  <si>
    <r>
      <rPr>
        <b/>
        <sz val="11"/>
        <color theme="1" tint="0.34998626667073579"/>
        <rFont val="Calibri"/>
        <family val="2"/>
        <scheme val="minor"/>
      </rPr>
      <t xml:space="preserve">For a 12 month period:
</t>
    </r>
    <r>
      <rPr>
        <sz val="11"/>
        <color theme="1" tint="0.34998626667073579"/>
        <rFont val="Calibri"/>
        <family val="2"/>
        <scheme val="minor"/>
      </rPr>
      <t>• Take the total number of offers accepted
• Divide this by the total offers made</t>
    </r>
  </si>
  <si>
    <t>Average length of service</t>
  </si>
  <si>
    <t>Retention rate</t>
  </si>
  <si>
    <r>
      <rPr>
        <b/>
        <sz val="11"/>
        <color theme="1" tint="0.34998626667073579"/>
        <rFont val="Calibri"/>
        <family val="2"/>
        <scheme val="minor"/>
      </rPr>
      <t>For a 12 month period:</t>
    </r>
    <r>
      <rPr>
        <sz val="11"/>
        <color theme="1" tint="0.34998626667073579"/>
        <rFont val="Calibri"/>
        <family val="2"/>
        <scheme val="minor"/>
      </rPr>
      <t xml:space="preserve">
• Take the total number of enquiries received 
• Divide this by the total number of job advertisements 
</t>
    </r>
  </si>
  <si>
    <r>
      <rPr>
        <b/>
        <sz val="11"/>
        <color theme="1" tint="0.34998626667073579"/>
        <rFont val="Calibri"/>
        <family val="2"/>
        <scheme val="minor"/>
      </rPr>
      <t>For a 12 month period:</t>
    </r>
    <r>
      <rPr>
        <sz val="11"/>
        <color theme="1" tint="0.34998626667073579"/>
        <rFont val="Calibri"/>
        <family val="2"/>
        <scheme val="minor"/>
      </rPr>
      <t xml:space="preserve">
• Take the total number of job applications received
• Divide this by the total number of job advertisements
</t>
    </r>
  </si>
  <si>
    <r>
      <rPr>
        <b/>
        <sz val="11"/>
        <color theme="1" tint="0.34998626667073579"/>
        <rFont val="Calibri"/>
        <family val="2"/>
        <scheme val="minor"/>
      </rPr>
      <t xml:space="preserve">For a 12 month period:
</t>
    </r>
    <r>
      <rPr>
        <sz val="11"/>
        <color theme="1" tint="0.34998626667073579"/>
        <rFont val="Calibri"/>
        <family val="2"/>
        <scheme val="minor"/>
      </rPr>
      <t xml:space="preserve">• Count the days between the day a job was posted and the day the job is accepted, summed for all jobs accepted
• Divide this by the total number of jobs accepted
</t>
    </r>
  </si>
  <si>
    <r>
      <rPr>
        <b/>
        <sz val="11"/>
        <color theme="1" tint="0.34998626667073579"/>
        <rFont val="Calibri"/>
        <family val="2"/>
        <scheme val="minor"/>
      </rPr>
      <t>For a 12 month period:</t>
    </r>
    <r>
      <rPr>
        <sz val="11"/>
        <color theme="1" tint="0.34998626667073579"/>
        <rFont val="Calibri"/>
        <family val="2"/>
        <scheme val="minor"/>
      </rPr>
      <t xml:space="preserve">
• Add the total number of hours worked 
• Divide by the standard hours of a full-time worker
</t>
    </r>
  </si>
  <si>
    <t>Turnover</t>
  </si>
  <si>
    <t>The percentage of workers who stayed with the organisation during the reporting period</t>
  </si>
  <si>
    <t>The percentage of workers who left during the reporting period</t>
  </si>
  <si>
    <r>
      <rPr>
        <b/>
        <sz val="11"/>
        <color theme="1" tint="0.34998626667073579"/>
        <rFont val="Calibri"/>
        <family val="2"/>
        <scheme val="minor"/>
      </rPr>
      <t xml:space="preserve">For a 12 month period:
</t>
    </r>
    <r>
      <rPr>
        <sz val="11"/>
        <color theme="1" tint="0.34998626667073579"/>
        <rFont val="Calibri"/>
        <family val="2"/>
        <scheme val="minor"/>
      </rPr>
      <t xml:space="preserve">
• Take the number of workers at the start of the 12 months
• Add the number of new hires
• Subtract the number of separations
• Divide this by (the number of workers at the start of the period plus the new hires during the period).
• Multiply by 100</t>
    </r>
  </si>
  <si>
    <r>
      <rPr>
        <b/>
        <sz val="11"/>
        <color theme="1" tint="0.34998626667073579"/>
        <rFont val="Calibri"/>
        <family val="2"/>
        <scheme val="minor"/>
      </rPr>
      <t xml:space="preserve">For a 12 month period:
</t>
    </r>
    <r>
      <rPr>
        <sz val="11"/>
        <color theme="1" tint="0.34998626667073579"/>
        <rFont val="Calibri"/>
        <family val="2"/>
        <scheme val="minor"/>
      </rPr>
      <t xml:space="preserve">
• Take the number of separations
• Divide this by the average headcount over the 12 month period
• Multiply by 100</t>
    </r>
  </si>
  <si>
    <t>Workplace Health and Safety (WHS) incidents</t>
  </si>
  <si>
    <t>Compensation claims</t>
  </si>
  <si>
    <t>NDIS reportable incidents</t>
  </si>
  <si>
    <t>Unscheduled absence rate</t>
  </si>
  <si>
    <r>
      <rPr>
        <b/>
        <sz val="11"/>
        <color theme="1" tint="0.34998626667073579"/>
        <rFont val="Calibri"/>
        <family val="2"/>
        <scheme val="minor"/>
      </rPr>
      <t xml:space="preserve">For a 12 month period
</t>
    </r>
    <r>
      <rPr>
        <sz val="11"/>
        <color theme="1" tint="0.34998626667073579"/>
        <rFont val="Calibri"/>
        <family val="2"/>
        <scheme val="minor"/>
      </rPr>
      <t>• Add the number of unscheduled absent days
• Divide by the total number of expected work days</t>
    </r>
  </si>
  <si>
    <t>Non-binary</t>
  </si>
  <si>
    <t xml:space="preserve">Gender </t>
  </si>
  <si>
    <t>1. What is a priority for your organisation?</t>
  </si>
  <si>
    <t>Participant feedback</t>
  </si>
  <si>
    <t>People with disability</t>
  </si>
  <si>
    <t>People who identify as culturally and linguistically diverse</t>
  </si>
  <si>
    <r>
      <t xml:space="preserve">Administrative: </t>
    </r>
    <r>
      <rPr>
        <sz val="14"/>
        <color theme="1" tint="0.34998626667073579"/>
        <rFont val="Calibri"/>
        <family val="2"/>
        <scheme val="minor"/>
      </rPr>
      <t>Office or 'back of house' workers including receptionists, IT and finance</t>
    </r>
    <r>
      <rPr>
        <b/>
        <sz val="14"/>
        <color theme="1" tint="0.34998626667073579"/>
        <rFont val="Calibri"/>
        <family val="2"/>
        <scheme val="minor"/>
      </rPr>
      <t>.</t>
    </r>
  </si>
  <si>
    <t>Please enter free text</t>
  </si>
  <si>
    <t xml:space="preserve">What is the purpose of this tool? </t>
  </si>
  <si>
    <t xml:space="preserve">You can use the tool to: </t>
  </si>
  <si>
    <t>How do I use the tool?</t>
  </si>
  <si>
    <t>Business goals</t>
  </si>
  <si>
    <t>Timeframe</t>
  </si>
  <si>
    <t>Service agreements</t>
  </si>
  <si>
    <t>Safe environment</t>
  </si>
  <si>
    <t xml:space="preserve">                                                                                                        </t>
  </si>
  <si>
    <t>Information on registration and quality assurance for registered NDIS providers</t>
  </si>
  <si>
    <t>Management perspective</t>
  </si>
  <si>
    <t>Working hours</t>
  </si>
  <si>
    <t>a) How well do your workforce characteristics support your service delivery goals?</t>
  </si>
  <si>
    <t>Workforce priorities and rationale</t>
  </si>
  <si>
    <t>1. How well does your workplace culture support your organisation and the quality of supports you provide to participants?</t>
  </si>
  <si>
    <t xml:space="preserve">a) How well do your workforce climate and safety support your service delivery goals? </t>
  </si>
  <si>
    <t xml:space="preserve">c) How does your workplace culture support your workforce goals? </t>
  </si>
  <si>
    <t xml:space="preserve">Is the composition of our workforce well matched to our participant profile? </t>
  </si>
  <si>
    <t>Do we have the right mix of roles (e.g. general support workers -specialised support workers, behaviour support practitioners) to meet the needs of our participants?</t>
  </si>
  <si>
    <t>Are we able to attract the people we need?</t>
  </si>
  <si>
    <t>Are we retaining the  people we need?</t>
  </si>
  <si>
    <t>Response</t>
  </si>
  <si>
    <t>c) How well do your workforce characteristics support your workforce culture goals?</t>
  </si>
  <si>
    <t>Participant composition</t>
  </si>
  <si>
    <t>General support</t>
  </si>
  <si>
    <t>Allied health</t>
  </si>
  <si>
    <t>Health</t>
  </si>
  <si>
    <t>0-10 years</t>
  </si>
  <si>
    <t>11-17 years</t>
  </si>
  <si>
    <t>18-25 years</t>
  </si>
  <si>
    <t>26-60 years</t>
  </si>
  <si>
    <t>Full-time</t>
  </si>
  <si>
    <t>Part-time</t>
  </si>
  <si>
    <t>2. What are the implications for your workforce goals?</t>
  </si>
  <si>
    <t>Workforce characteristics</t>
  </si>
  <si>
    <t>Step 1: Current workforce</t>
  </si>
  <si>
    <r>
      <rPr>
        <b/>
        <sz val="14"/>
        <color theme="1" tint="0.34998626667073579"/>
        <rFont val="Calibri"/>
        <family val="2"/>
        <scheme val="minor"/>
      </rPr>
      <t>DSW support worker (DSW) - General:</t>
    </r>
    <r>
      <rPr>
        <sz val="14"/>
        <color theme="1" tint="0.34998626667073579"/>
        <rFont val="Calibri"/>
        <family val="2"/>
        <scheme val="minor"/>
      </rPr>
      <t xml:space="preserve">  Disability support roles delivering a broad range of personal support activities.</t>
    </r>
  </si>
  <si>
    <r>
      <rPr>
        <b/>
        <sz val="14"/>
        <color theme="1" tint="0.34998626667073579"/>
        <rFont val="Calibri"/>
        <family val="2"/>
        <scheme val="minor"/>
      </rPr>
      <t>Disability support worker (DSW)</t>
    </r>
    <r>
      <rPr>
        <sz val="14"/>
        <color theme="1" tint="0.34998626667073579"/>
        <rFont val="Calibri"/>
        <family val="2"/>
        <scheme val="minor"/>
      </rPr>
      <t xml:space="preserve"> </t>
    </r>
    <r>
      <rPr>
        <b/>
        <sz val="14"/>
        <color theme="1" tint="0.34998626667073579"/>
        <rFont val="Calibri"/>
        <family val="2"/>
        <scheme val="minor"/>
      </rPr>
      <t>- Advanced (Specialised):</t>
    </r>
    <r>
      <rPr>
        <sz val="14"/>
        <color theme="1" tint="0.34998626667073579"/>
        <rFont val="Calibri"/>
        <family val="2"/>
        <scheme val="minor"/>
      </rPr>
      <t xml:space="preserve">  Disability support roles providing complex, specialised or intense support for participants to implement their health, allied health or positive behaviour support plans.</t>
    </r>
  </si>
  <si>
    <t>Disability support worker (DSW) - Advanced (Specialised)</t>
  </si>
  <si>
    <t>Disability support worker (DSW) - Advanced (Identity)</t>
  </si>
  <si>
    <t>As your turnover rate may vary by role type, you can choose to enter this data for the total workforce or by role type (a new column will appear in the table above if you select this option). Your turnover results will automatically be factored into the gap analysis table in the next section.</t>
  </si>
  <si>
    <t>1. What are the implications of the gap analysis for achieving your service delivery goals?</t>
  </si>
  <si>
    <t xml:space="preserve">Questions to consider: </t>
  </si>
  <si>
    <t>• Is this a role type that you can train people for? How long does it take to train someone for this role? Do you have the expertise you need in house or would you rely on external training options?</t>
  </si>
  <si>
    <t>• How feasible is it for workers in one role to be re-deployed to a different role? For example, what additional capabilities would they need to develop? Can these be developed in-house? How long is this likely to take and does it alter workload allocations for others workers who may be required to support training?</t>
  </si>
  <si>
    <t>• Could any of the insights you developed in completing Part A further assist your ability to address the workforce gaps identified? For example attraction, retention or culture issues? You will be guided to consider potential strategies when you go to the results section.</t>
  </si>
  <si>
    <t>• Are there cost implications you need to consider when deciding between options? For example, if you are currently relying on external labour hire or contracted services to meet workforce requirements, is this financially sustainable? What are the costs of hiring workers with existing experience compared to training up less experienced workers and which roles is this an option for?</t>
  </si>
  <si>
    <t>1. What data sources do you have? How do you rate their quality?</t>
  </si>
  <si>
    <t>Total current FTE</t>
  </si>
  <si>
    <t>Total current Headcount</t>
  </si>
  <si>
    <t>Does the organisation have a clear vision and purpose that covers the values, aims, quality and workforce support it will provide?</t>
  </si>
  <si>
    <t>Does the organisation actively support diversity and include people with disabilities at all levels?</t>
  </si>
  <si>
    <t>Does the organisation know what workers expect and value about their work and have systems to reinforce and meet these expectations?</t>
  </si>
  <si>
    <t xml:space="preserve">Does the organisation support workers to identify, develop and apply the capabilities relevant to their work? </t>
  </si>
  <si>
    <t>Do workers feel connected to and supported by their manager?</t>
  </si>
  <si>
    <t>Do workers feel connected to and supported by the organisation?</t>
  </si>
  <si>
    <t>All headcount values</t>
  </si>
  <si>
    <r>
      <t>Calculations table # 1 -</t>
    </r>
    <r>
      <rPr>
        <sz val="11"/>
        <color theme="1"/>
        <rFont val="Calibri"/>
        <family val="2"/>
        <scheme val="minor"/>
      </rPr>
      <t xml:space="preserve"> (Calculated FTE  for users based on what they will have including turnover by total workforce %)</t>
    </r>
    <r>
      <rPr>
        <b/>
        <sz val="11"/>
        <color theme="1"/>
        <rFont val="Calibri"/>
        <family val="2"/>
        <scheme val="minor"/>
      </rPr>
      <t xml:space="preserve">
</t>
    </r>
    <r>
      <rPr>
        <sz val="11"/>
        <color theme="1"/>
        <rFont val="Calibri"/>
        <family val="2"/>
        <scheme val="minor"/>
      </rPr>
      <t xml:space="preserve">
Turnover is accounted for by multiplying inputted user turnover as a compounded future value with inputted user FTE at month 0. E,g; if a user selects a time period of </t>
    </r>
    <r>
      <rPr>
        <b/>
        <sz val="11"/>
        <color theme="1"/>
        <rFont val="Calibri"/>
        <family val="2"/>
        <scheme val="minor"/>
      </rPr>
      <t>36 months</t>
    </r>
    <r>
      <rPr>
        <sz val="11"/>
        <color theme="1"/>
        <rFont val="Calibri"/>
        <family val="2"/>
        <scheme val="minor"/>
      </rPr>
      <t xml:space="preserve"> and a turnover percentage of</t>
    </r>
    <r>
      <rPr>
        <b/>
        <sz val="11"/>
        <color theme="1"/>
        <rFont val="Calibri"/>
        <family val="2"/>
        <scheme val="minor"/>
      </rPr>
      <t xml:space="preserve"> 10% </t>
    </r>
    <r>
      <rPr>
        <sz val="11"/>
        <color theme="1"/>
        <rFont val="Calibri"/>
        <family val="2"/>
        <scheme val="minor"/>
      </rPr>
      <t>per annum with an initial FTE of</t>
    </r>
    <r>
      <rPr>
        <b/>
        <sz val="11"/>
        <color theme="1"/>
        <rFont val="Calibri"/>
        <family val="2"/>
        <scheme val="minor"/>
      </rPr>
      <t xml:space="preserve"> 100</t>
    </r>
    <r>
      <rPr>
        <sz val="11"/>
        <color theme="1"/>
        <rFont val="Calibri"/>
        <family val="2"/>
        <scheme val="minor"/>
      </rPr>
      <t xml:space="preserve">, the FTE value at 36 months will be </t>
    </r>
    <r>
      <rPr>
        <b/>
        <sz val="11"/>
        <color theme="1"/>
        <rFont val="Calibri"/>
        <family val="2"/>
        <scheme val="minor"/>
      </rPr>
      <t xml:space="preserve">72.9 FTE. </t>
    </r>
    <r>
      <rPr>
        <i/>
        <sz val="11"/>
        <color theme="1"/>
        <rFont val="Calibri"/>
        <family val="2"/>
        <scheme val="minor"/>
      </rPr>
      <t>(100*((1-0.1)^3))</t>
    </r>
  </si>
  <si>
    <r>
      <t xml:space="preserve">Calculations table # 2 - </t>
    </r>
    <r>
      <rPr>
        <sz val="11"/>
        <color theme="1"/>
        <rFont val="Calibri"/>
        <family val="2"/>
        <scheme val="minor"/>
      </rPr>
      <t xml:space="preserve"> (Calculated FTE  for users based on what they will have including turnover by role type %)</t>
    </r>
    <r>
      <rPr>
        <b/>
        <sz val="11"/>
        <color theme="1"/>
        <rFont val="Calibri"/>
        <family val="2"/>
        <scheme val="minor"/>
      </rPr>
      <t xml:space="preserve">
</t>
    </r>
    <r>
      <rPr>
        <sz val="11"/>
        <color theme="1"/>
        <rFont val="Calibri"/>
        <family val="2"/>
        <scheme val="minor"/>
      </rPr>
      <t xml:space="preserve">Turnover is accounted for by multiplying inputted user turnover as a compounded future value with inputted user FTE at month 0. E,g; if a user selects a time period of </t>
    </r>
    <r>
      <rPr>
        <b/>
        <sz val="11"/>
        <color theme="1"/>
        <rFont val="Calibri"/>
        <family val="2"/>
        <scheme val="minor"/>
      </rPr>
      <t>36 months</t>
    </r>
    <r>
      <rPr>
        <sz val="11"/>
        <color theme="1"/>
        <rFont val="Calibri"/>
        <family val="2"/>
        <scheme val="minor"/>
      </rPr>
      <t xml:space="preserve"> and a turnover percentage of </t>
    </r>
    <r>
      <rPr>
        <b/>
        <sz val="11"/>
        <color theme="1"/>
        <rFont val="Calibri"/>
        <family val="2"/>
        <scheme val="minor"/>
      </rPr>
      <t>10%</t>
    </r>
    <r>
      <rPr>
        <sz val="11"/>
        <color theme="1"/>
        <rFont val="Calibri"/>
        <family val="2"/>
        <scheme val="minor"/>
      </rPr>
      <t xml:space="preserve"> per annum with an initial FTE of</t>
    </r>
    <r>
      <rPr>
        <b/>
        <sz val="11"/>
        <color theme="1"/>
        <rFont val="Calibri"/>
        <family val="2"/>
        <scheme val="minor"/>
      </rPr>
      <t xml:space="preserve"> 100</t>
    </r>
    <r>
      <rPr>
        <sz val="11"/>
        <color theme="1"/>
        <rFont val="Calibri"/>
        <family val="2"/>
        <scheme val="minor"/>
      </rPr>
      <t xml:space="preserve">, the FTE value at 36 months will be </t>
    </r>
    <r>
      <rPr>
        <b/>
        <sz val="11"/>
        <color theme="1"/>
        <rFont val="Calibri"/>
        <family val="2"/>
        <scheme val="minor"/>
      </rPr>
      <t>72.9</t>
    </r>
    <r>
      <rPr>
        <sz val="11"/>
        <color theme="1"/>
        <rFont val="Calibri"/>
        <family val="2"/>
        <scheme val="minor"/>
      </rPr>
      <t xml:space="preserve"> FTE. (100*((1-0.1)^3))</t>
    </r>
  </si>
  <si>
    <t>For further detail:</t>
  </si>
  <si>
    <t>Chart creation FTE</t>
  </si>
  <si>
    <t>Chart creation Headcount</t>
  </si>
  <si>
    <t>Final Chart Creation</t>
  </si>
  <si>
    <t>Current turnover (%)</t>
  </si>
  <si>
    <t>e.g. 25.5</t>
  </si>
  <si>
    <t>e.g. 33</t>
  </si>
  <si>
    <t>Responsible person</t>
  </si>
  <si>
    <t>A survey issued to workers to find out worker opinions and ideas. Surveys are typically anonymous questionnaires structured around topics such as job satisfaction, leadership, collaboration, learning and development, culture, co-workers and safety. It is useful to run surveys on a regular basis. Participation rates are highest when surveys are quick and easy for workers to complete, and anonymity is guaranteed.</t>
  </si>
  <si>
    <t>A survey or interview with a worker after they have resigned. Generally these are one-to-one discussions between the leaving worker and an HR staff member (or manager equivalent), or anonymous surveys issued by HR or manager equivalents. Exit interviews or surveys can help management to understand why the person is leaving; what the organisation is doing well; and what can be improved.</t>
  </si>
  <si>
    <t>WHS audit reports</t>
  </si>
  <si>
    <t xml:space="preserve">WHS audit reports document any workplace hazards that could put a worker at risk and identify priorities to be addressed.  Audits should be conducted on a regular, cyclical basis. </t>
  </si>
  <si>
    <t>EAP utilisation reports</t>
  </si>
  <si>
    <t xml:space="preserve">A confidential report prepared by the EAP supplier providing information on frequency and type of support employees accessing EAP are seeking. No individuals are identifiable from the data.  This can assist employers to understand where and how workplace culture can improve worker health and wellbeing. </t>
  </si>
  <si>
    <t>Workforce culture</t>
  </si>
  <si>
    <t>System that maintains worker records and supports payroll and HR-related tasks. This is usually the most robust source of data about workforce size (head count and FTE) and important demographic data.  The types of other HR data held in these systems varies widely and some data, for example training records or WHS records, may be need to be sourced from separate systems or spreadsheets.  Data on contracted agency staff paid on the basis of invoices may be held in a finance system.</t>
  </si>
  <si>
    <t>WHS Incident reports</t>
  </si>
  <si>
    <t xml:space="preserve">Formal feedback collected from participants on a regular basis. A survey may include questions on their current experiences with service delivery, workers, and any other feedback or points of concern. All NDIS providers are expected to encourage participant feedback in ways that are readily understood and accessible to the people they support. </t>
  </si>
  <si>
    <t>Participant Progress Reports</t>
  </si>
  <si>
    <t>A report that measures and documents participant outcomes. This information is important to understand whether and how support provided is assisting the participant to achieve their goals. Limited progress could indicate a need to check that workers have the capabilities needed or that the support is not well aligned with the participant's needs.</t>
  </si>
  <si>
    <t>Participant progress reports</t>
  </si>
  <si>
    <t>Quality audit reports</t>
  </si>
  <si>
    <t>WHS Risk assessments</t>
  </si>
  <si>
    <t xml:space="preserve">A WHS risk assessment is a systematic review of the workplace to identify any hazards that could cause harm to a worker. Often the 'workplace' is also a person's home. Participants and family members should be involved in Identifying potential risks and hazards and finding ways that these hazards can either be removed or managed to ensure the safety of both themselves and their workers. </t>
  </si>
  <si>
    <t>Worker feedback</t>
  </si>
  <si>
    <t>Workplace climate / Culture</t>
  </si>
  <si>
    <t>Worker complaints related to safety may be informal or formal. Workers should be encouraged to raise and discuss any safety concerns with their employer and should also report serious concerns to the workforce health and safety regulator in their jurisdiction.</t>
  </si>
  <si>
    <t xml:space="preserve">Regular assessments of how workers are performing in their job. Managers support the worker to reflect on and evaluate their work performance, provide feedback and check the worker is getting the support they need, identify their strengths and weaknesses, and agree on learning and development goals. Any worker performance review needs to consider participant feedback. Traditionally reviews have been conducted as an interview between the worker and their manager/supervisor; but increasingly worker self-assessments and 360 degree feedback collected from colleagues and participants are  used. </t>
  </si>
  <si>
    <t>Requests from workers for training or development in a particular area of interest or a particular skill. This is usually recorded by a manager and/or HR. Informal or formal monitoring of these requests can provide insights about the type of training being requested, how frequently and by which role types and can assist in planning how best to address development needs.</t>
  </si>
  <si>
    <t>The number of full-time equivalent workers in the organisation.
FTE can be calculated for the whole organisation or for categories of workers (e.g. those in specific types, those with particular employment arrangements or those with particular demographic attributes). 
FTE is often calculated over a month, quarter or a year.  
Remember to include agency and/or contractor staff if relevant.</t>
  </si>
  <si>
    <t>Note: It is common to segment headcount and FTE by demographic dimensions, such as age, gender, disability status, identification as Aboriginal and/or Torres Strait Islander, identification as part of the LGBTIQA+ community and identification as culturally and linguistically diverse. Organisations collecting and reporting worker personal information should work in accordance with the Australian Privacy Principles.</t>
  </si>
  <si>
    <t>Average number of applications received per advertised vacancy</t>
  </si>
  <si>
    <t xml:space="preserve">The average number of applications for each advertised vacancy from people who are assessed as suitable for the role.
Measures the strength of the applicant pool. </t>
  </si>
  <si>
    <t xml:space="preserve">The average number of enquiries the organisation receives about an advertised job.
Measures the level of interest/engagement in each job advertisement.
It may be useful to segment this count, and related ones below, by type of role advertised, for example Disability Support Worker or Allied Health Worker. </t>
  </si>
  <si>
    <t>The average number of applications received per advertised vacancy.
Measures the level of interest/engagement in each job advertisement.</t>
  </si>
  <si>
    <t>The proportion of job offers made that are accepted by applicants
Measures the organisation's success in attracting suitable employees.</t>
  </si>
  <si>
    <t>The number of WHS incidents in a reporting period.
The trend over time.
It is also useful to examine WHS incidents by type of incident, location and role type.</t>
  </si>
  <si>
    <r>
      <rPr>
        <b/>
        <sz val="11"/>
        <color theme="1" tint="0.34998626667073579"/>
        <rFont val="Calibri"/>
        <family val="2"/>
        <scheme val="minor"/>
      </rPr>
      <t xml:space="preserve">For a 12 month period
</t>
    </r>
    <r>
      <rPr>
        <sz val="11"/>
        <color theme="1" tint="0.34998626667073579"/>
        <rFont val="Calibri"/>
        <family val="2"/>
        <scheme val="minor"/>
      </rPr>
      <t xml:space="preserve">• Add the total number of WHS incidents
</t>
    </r>
    <r>
      <rPr>
        <b/>
        <sz val="11"/>
        <color theme="1" tint="0.34998626667073579"/>
        <rFont val="Calibri"/>
        <family val="2"/>
        <scheme val="minor"/>
      </rPr>
      <t>For trend</t>
    </r>
    <r>
      <rPr>
        <sz val="11"/>
        <color theme="1" tint="0.34998626667073579"/>
        <rFont val="Calibri"/>
        <family val="2"/>
        <scheme val="minor"/>
      </rPr>
      <t xml:space="preserve">
Compare with one or more previous annual periods to examine trends over time.</t>
    </r>
  </si>
  <si>
    <r>
      <rPr>
        <b/>
        <sz val="11"/>
        <color theme="1" tint="0.34998626667073579"/>
        <rFont val="Calibri"/>
        <family val="2"/>
        <scheme val="minor"/>
      </rPr>
      <t xml:space="preserve">For a 12 month period
</t>
    </r>
    <r>
      <rPr>
        <sz val="11"/>
        <color theme="1" tint="0.34998626667073579"/>
        <rFont val="Calibri"/>
        <family val="2"/>
        <scheme val="minor"/>
      </rPr>
      <t xml:space="preserve">
• Add the total number of compensation claims
</t>
    </r>
    <r>
      <rPr>
        <b/>
        <sz val="11"/>
        <color theme="1" tint="0.34998626667073579"/>
        <rFont val="Calibri"/>
        <family val="2"/>
        <scheme val="minor"/>
      </rPr>
      <t>For trend</t>
    </r>
    <r>
      <rPr>
        <sz val="11"/>
        <color theme="1" tint="0.34998626667073579"/>
        <rFont val="Calibri"/>
        <family val="2"/>
        <scheme val="minor"/>
      </rPr>
      <t xml:space="preserve">
Compare with one or more previous annual periods to examine trends over time.</t>
    </r>
  </si>
  <si>
    <r>
      <rPr>
        <b/>
        <sz val="11"/>
        <color theme="1" tint="0.34998626667073579"/>
        <rFont val="Calibri"/>
        <family val="2"/>
        <scheme val="minor"/>
      </rPr>
      <t xml:space="preserve">For a 12 month period
</t>
    </r>
    <r>
      <rPr>
        <sz val="11"/>
        <color theme="1" tint="0.34998626667073579"/>
        <rFont val="Calibri"/>
        <family val="2"/>
        <scheme val="minor"/>
      </rPr>
      <t xml:space="preserve">
• Add the total number of NDIS reportable incidents (and near misses)
</t>
    </r>
    <r>
      <rPr>
        <b/>
        <sz val="11"/>
        <color theme="1" tint="0.34998626667073579"/>
        <rFont val="Calibri"/>
        <family val="2"/>
        <scheme val="minor"/>
      </rPr>
      <t>For trend</t>
    </r>
    <r>
      <rPr>
        <sz val="11"/>
        <color theme="1" tint="0.34998626667073579"/>
        <rFont val="Calibri"/>
        <family val="2"/>
        <scheme val="minor"/>
      </rPr>
      <t xml:space="preserve">
Compare with one or more previous annual periods to examine trends over time.</t>
    </r>
  </si>
  <si>
    <t>The number of compensation claims lodged by workers over a reporting period
It is useful to examine the number of compensation claims by claim type, location and role type.</t>
  </si>
  <si>
    <r>
      <rPr>
        <b/>
        <sz val="11"/>
        <color theme="1" tint="0.34998626667073579"/>
        <rFont val="Calibri"/>
        <family val="2"/>
        <scheme val="minor"/>
      </rPr>
      <t xml:space="preserve">For a 12 month period
</t>
    </r>
    <r>
      <rPr>
        <sz val="11"/>
        <color theme="1" tint="0.34998626667073579"/>
        <rFont val="Calibri"/>
        <family val="2"/>
        <scheme val="minor"/>
      </rPr>
      <t xml:space="preserve">
• The number and proportion of issues raised by employees accessing the EAP related to internal culture. 
</t>
    </r>
    <r>
      <rPr>
        <b/>
        <sz val="11"/>
        <color theme="1" tint="0.34998626667073579"/>
        <rFont val="Calibri"/>
        <family val="2"/>
        <scheme val="minor"/>
      </rPr>
      <t>For trend</t>
    </r>
    <r>
      <rPr>
        <sz val="11"/>
        <color theme="1" tint="0.34998626667073579"/>
        <rFont val="Calibri"/>
        <family val="2"/>
        <scheme val="minor"/>
      </rPr>
      <t xml:space="preserve">
Compare with one or more previous annual periods to examine trends over time.
</t>
    </r>
  </si>
  <si>
    <t>Employee assistance program (EAP) use rate related to culture</t>
  </si>
  <si>
    <t>Culture</t>
  </si>
  <si>
    <r>
      <rPr>
        <b/>
        <sz val="11"/>
        <color theme="1" tint="0.34998626667073579"/>
        <rFont val="Calibri"/>
        <family val="2"/>
        <scheme val="minor"/>
      </rPr>
      <t>For a point in time:</t>
    </r>
    <r>
      <rPr>
        <sz val="11"/>
        <color theme="1" tint="0.34998626667073579"/>
        <rFont val="Calibri"/>
        <family val="2"/>
        <scheme val="minor"/>
      </rPr>
      <t xml:space="preserve">
• The total number of workers in the organisation.
</t>
    </r>
  </si>
  <si>
    <r>
      <rPr>
        <b/>
        <sz val="11"/>
        <color theme="1" tint="0.34998626667073579"/>
        <rFont val="Calibri"/>
        <family val="2"/>
        <scheme val="minor"/>
      </rPr>
      <t xml:space="preserve">For a 12 month period:
</t>
    </r>
    <r>
      <rPr>
        <sz val="11"/>
        <color theme="1" tint="0.34998626667073579"/>
        <rFont val="Calibri"/>
        <family val="2"/>
        <scheme val="minor"/>
      </rPr>
      <t xml:space="preserve">
• Take the total number of applicants assessed as suitable
• Divide this by the total number of job advertisements
</t>
    </r>
  </si>
  <si>
    <t>Workforce climate / Safe environment</t>
  </si>
  <si>
    <t xml:space="preserve">Safe environment </t>
  </si>
  <si>
    <t xml:space="preserve">Workplace climate / Safe environment </t>
  </si>
  <si>
    <t>Step 2: What is the workforce you need?</t>
  </si>
  <si>
    <t>This gap analysis shows results for a single scenario based on the segmentation and assumptions you entered in previous sections. To test other assumptions, you can complete and save a new version of the tool.</t>
  </si>
  <si>
    <t>Step 3: Gap analysis</t>
  </si>
  <si>
    <t>Step 4: Implications</t>
  </si>
  <si>
    <t>Sets out expectations for conduct of all workers and service providers</t>
  </si>
  <si>
    <t>The SCHADs award applies to many NDIS workers. You can also access other relevant awards here</t>
  </si>
  <si>
    <t>Provides advice on work health and safety requirements and responsibilities of business owners</t>
  </si>
  <si>
    <t>Do you have this data and how do you rate its quality?</t>
  </si>
  <si>
    <t>As at date</t>
  </si>
  <si>
    <t>Employment status - current workforce</t>
  </si>
  <si>
    <t>Number of years worked in this organisation</t>
  </si>
  <si>
    <t>Choose not to self identify</t>
  </si>
  <si>
    <t>Please enter your own information below</t>
  </si>
  <si>
    <t>Time period</t>
  </si>
  <si>
    <t>e.g. On average, 5 enquiries per DSW job advertised</t>
  </si>
  <si>
    <t>Disability support worker (DSW) - General</t>
  </si>
  <si>
    <t>Ancillary work</t>
  </si>
  <si>
    <t xml:space="preserve">Administrative </t>
  </si>
  <si>
    <t>Other stakeholder feedback</t>
  </si>
  <si>
    <t xml:space="preserve">Other stakeholder feedback </t>
  </si>
  <si>
    <t>Employee Assistance Program (EAP) utilisation reports</t>
  </si>
  <si>
    <t xml:space="preserve">What proportion of issues raised by staff with the EAP reflect negative experience that could be addressed by improving workplace culture?   </t>
  </si>
  <si>
    <t>Do you have this data, and how do you rate its quality?</t>
  </si>
  <si>
    <t xml:space="preserve">Use the information and data in the previous section to reflect on the question above. To what extent do your workers feel supported by the organisation to do their best? What impact does this have on the participants you support? The indicator headings from the previous sheet have been listed here as themes to help you organise your analysis.		</t>
  </si>
  <si>
    <t>Employee Assistance Program (EAP)</t>
  </si>
  <si>
    <t>Supervisor feedback (related to safety)</t>
  </si>
  <si>
    <t>Part B: Workforce metrics</t>
  </si>
  <si>
    <t>For more information on appropriate measurement and calculations you can visit:</t>
  </si>
  <si>
    <r>
      <t>Supervision and management:</t>
    </r>
    <r>
      <rPr>
        <sz val="14"/>
        <color theme="1" tint="0.34998626667073579"/>
        <rFont val="Calibri"/>
        <family val="2"/>
        <scheme val="minor"/>
      </rPr>
      <t xml:space="preserve"> Frontline or senior management roles that establish and support the workforce to implement the organisation's policies, systems and practices needed to support delivery of quality support.</t>
    </r>
  </si>
  <si>
    <t xml:space="preserve">2. How many workers do you need in each role type now and in the future? </t>
  </si>
  <si>
    <t xml:space="preserve">
1.  Are you already on track to meet these gaps? Based on experience to date, do you expect to fill gaps using business-as-usual processes and recruitment practices? Your insights from Part A on Workforce attraction and retention will be useful to answer this question.
2. Are there known reasons or factors behind this gap that are short term, or do you already have strategies in place to address specific gaps? In this case, the gap exists but may not be a priority to address through this planning process.
3. If the gap is significant and presents a threat to achieving a business goal, do you need to consider adjusting the  business goal or the timeframe? For example, if the goal is to expand into more complex service delivery but you are not able to attract suitable employees to the roles you require, is this goal realistic or do you need to revise it and build more slowly?
4. Does the data reveal any surprises about which roles or locations are facing the greatest challenges? Where are the priorities?
</t>
  </si>
  <si>
    <t xml:space="preserve">What are the strategies and related actions your organisation will put in place? </t>
  </si>
  <si>
    <t>Please enter your annual turnover rate (Please include a % symbol)</t>
  </si>
  <si>
    <t>Online job rating platforms such as Indeed, Glassdoor and LinkedIn can provide information on workers' view and external views of the organisation. Some organisations may also maintain an internal intranet that workers can use. The tone of comments on the intranet can provide an important gauge about how workers view the organisation.</t>
  </si>
  <si>
    <t>For the purposes of using this tool, focus on goals that rely on the workforce for their achievement and group them under the following headings:</t>
  </si>
  <si>
    <t>Keep these goals in mind as you work through this tool to plan for the workforce you need to achieve them.</t>
  </si>
  <si>
    <t xml:space="preserve">Understanding data quality helps you to determine how much confidence you can have in your conclusions. You may identify a potential data source that you currently do not have. In this case, the data sources appendix gives some guidance on how to collect this type of data. To assess the quality of your data, consider the following dimensions: </t>
  </si>
  <si>
    <t>For more information on data sources you can visit the:</t>
  </si>
  <si>
    <t>People who identify as Aboriginal and/or Torres Strait Islander</t>
  </si>
  <si>
    <t>LGBTIQA+</t>
  </si>
  <si>
    <t>Male</t>
  </si>
  <si>
    <t xml:space="preserve">Female </t>
  </si>
  <si>
    <t>As at Date</t>
  </si>
  <si>
    <t>Enter data collection date</t>
  </si>
  <si>
    <t xml:space="preserve"> 50+ years</t>
  </si>
  <si>
    <t>Under 30 years</t>
  </si>
  <si>
    <t>31 - 50 years</t>
  </si>
  <si>
    <t>60+ years</t>
  </si>
  <si>
    <t>12 months - 2 years</t>
  </si>
  <si>
    <t>2 - 5 years</t>
  </si>
  <si>
    <t>5+ years</t>
  </si>
  <si>
    <t>e.g. 30 June 2022</t>
  </si>
  <si>
    <t>e.g. 18 months</t>
  </si>
  <si>
    <t>e.g. 12 months to Dec 2021</t>
  </si>
  <si>
    <t>Free input for additional indicators</t>
  </si>
  <si>
    <t xml:space="preserve">Free input for additional indicators </t>
  </si>
  <si>
    <t xml:space="preserve">Use the information and data in the previous section to reflect on the question above. </t>
  </si>
  <si>
    <t>Questions</t>
  </si>
  <si>
    <t>e.g. 80.5</t>
  </si>
  <si>
    <t>Does the age profile of our workforce point to any future risks?</t>
  </si>
  <si>
    <t>For more information on data sources you can also visit the:</t>
  </si>
  <si>
    <t>Worker complaints (related to safety of workers)</t>
  </si>
  <si>
    <t>The next step is to enter your data. For each category below, a set of indicators are suggested that can help you describe your data. Cite your data source and use numerical data to describe your findings where relevant. Depending on the indicator, data at a point in time or a trend over time (or both) will provide more useful information. Note that personal information should be managed in line with applicable legal requirements to protect privacy and confidentiality. Type over examples to enter your own data.</t>
  </si>
  <si>
    <t>e.g. Our climate survey and supervisor feedback for the year ending X indicates that the majority of our staff do not feel aligned to our vision and purpose.</t>
  </si>
  <si>
    <t>Do workers receive regular feedback on their work?</t>
  </si>
  <si>
    <t>Do workers consistently apply the NDIS Code of Conduct when supporting participants?</t>
  </si>
  <si>
    <t>What does compensation claims data tell us about key risks and trends in WHS?</t>
  </si>
  <si>
    <t xml:space="preserve">e.g. The majority of WHS incidents are associated with manual handling. There was a decrease of 6% in this category in the  year to December 2021. Over the same period, near misses increased by 3%. </t>
  </si>
  <si>
    <t>What safety priorities are indicated by our audit reports?</t>
  </si>
  <si>
    <t>Risk management reports</t>
  </si>
  <si>
    <r>
      <rPr>
        <sz val="12"/>
        <color theme="1" tint="0.34998626667073579"/>
        <rFont val="Calibri"/>
        <family val="2"/>
        <scheme val="minor"/>
      </rPr>
      <t xml:space="preserve">What do our risk management reports reflect about worker safety? </t>
    </r>
    <r>
      <rPr>
        <b/>
        <sz val="12"/>
        <color theme="1" tint="0.34998626667073579"/>
        <rFont val="Calibri"/>
        <family val="2"/>
        <scheme val="minor"/>
      </rPr>
      <t xml:space="preserve">  </t>
    </r>
  </si>
  <si>
    <t>The next step is to enter your data. For each category below, a set of indicators are suggested that can help you describe your data. Cite your data source and use numerical data to describe your findings where relevant. Depending on the indicator, data at a point in time or a trend over time (or both) will provide more useful information. You can nominate dates or time periods for data collection in the table below. Note that personal information should be managed in line with applicable legal requirements to protect privacy and confidentiality. Type over examples to enter your own data.</t>
  </si>
  <si>
    <t>Total number of participants</t>
  </si>
  <si>
    <t>% of total participants</t>
  </si>
  <si>
    <t>% departures within the first 6 months</t>
  </si>
  <si>
    <t>Vacant FTE</t>
  </si>
  <si>
    <t>Total current workforce size</t>
  </si>
  <si>
    <t>e.g. Total current workforce size</t>
  </si>
  <si>
    <t xml:space="preserve">Indicators </t>
  </si>
  <si>
    <t>There are four steps in Part B.</t>
  </si>
  <si>
    <t>2. How many workers do you currently have in each role type?</t>
  </si>
  <si>
    <r>
      <rPr>
        <b/>
        <sz val="14"/>
        <color theme="1" tint="0.34998626667073579"/>
        <rFont val="Calibri"/>
        <family val="2"/>
        <scheme val="minor"/>
      </rPr>
      <t>Disability support worker (DSW) - Advanced (Identity):</t>
    </r>
    <r>
      <rPr>
        <sz val="14"/>
        <color theme="1" tint="0.34998626667073579"/>
        <rFont val="Calibri"/>
        <family val="2"/>
        <scheme val="minor"/>
      </rPr>
      <t xml:space="preserve"> Disability support roles requiring a deeper level of skills and knowledge when working with participants who identify as Aboriginal and/or Torres Strait Islander, LGBTIQA+, and/or culturally and linguistically diverse. </t>
    </r>
  </si>
  <si>
    <r>
      <t>Ancillary work:</t>
    </r>
    <r>
      <rPr>
        <sz val="14"/>
        <color theme="1" tint="0.34998626667073579"/>
        <rFont val="Calibri"/>
        <family val="2"/>
        <scheme val="minor"/>
      </rPr>
      <t xml:space="preserve"> Roles delivering other services funded under the NDIS including transport, gardening, cleaning. </t>
    </r>
  </si>
  <si>
    <t xml:space="preserve">The list below describes common disability sector roles. You can either use these or edit them to suit your organisation by typing over the role type in the table below or by entering additional role types in the free text option. </t>
  </si>
  <si>
    <t>If you segmented your workforce, remember to complete this section on the same basis</t>
  </si>
  <si>
    <r>
      <rPr>
        <b/>
        <sz val="12"/>
        <color theme="1" tint="0.34998626667073579"/>
        <rFont val="Calibri"/>
        <family val="2"/>
        <scheme val="minor"/>
      </rPr>
      <t>1.  What workforce strengths do you need to consolidate?</t>
    </r>
    <r>
      <rPr>
        <sz val="12"/>
        <color theme="1" tint="0.34998626667073579"/>
        <rFont val="Calibri"/>
        <family val="2"/>
        <scheme val="minor"/>
      </rPr>
      <t xml:space="preserve"> You can use your responses in Part A to identify existing strengths as well as aspects of workforce management that may need to change. Are there any implications for workforce size and role requirements? For example, if you find that lower workforce turnover in one location is associated with the number and style of frontline managers, you may need to consider both number of workers and supervisors required to apply this service delivery model to another location.  </t>
    </r>
  </si>
  <si>
    <r>
      <rPr>
        <b/>
        <sz val="12"/>
        <color theme="1" tint="0.34998626667073579"/>
        <rFont val="Calibri"/>
        <family val="2"/>
        <scheme val="minor"/>
      </rPr>
      <t xml:space="preserve">3. What external factors could influence the size and composition of the workforce you need? </t>
    </r>
    <r>
      <rPr>
        <sz val="12"/>
        <color theme="1" tint="0.34998626667073579"/>
        <rFont val="Calibri"/>
        <family val="2"/>
        <scheme val="minor"/>
      </rPr>
      <t xml:space="preserve">These are factors outside the organisation's control that could influence the size and mix of workers you need. For example, are new local competitors entering or exiting the market you are operating in? Do you anticipate significant changes in either participant demand or workforce supply? Do you foresee changes to the regulatory or pricing environment and how is this likely to affect the organisation? What are the likely long term consequences of the pandemic and what could this mean for the number and types of workers you need? </t>
    </r>
  </si>
  <si>
    <t xml:space="preserve">Enter data on the workforce you need by role type for each time period. </t>
  </si>
  <si>
    <t>This step asks you to enter data on your current workforce.</t>
  </si>
  <si>
    <r>
      <t>Enter information for your</t>
    </r>
    <r>
      <rPr>
        <b/>
        <sz val="12"/>
        <color theme="1" tint="0.34998626667073579"/>
        <rFont val="Calibri"/>
        <family val="2"/>
        <scheme val="minor"/>
      </rPr>
      <t xml:space="preserve"> current workforce by role type</t>
    </r>
    <r>
      <rPr>
        <sz val="12"/>
        <color theme="1" tint="0.34998626667073579"/>
        <rFont val="Calibri"/>
        <family val="2"/>
        <scheme val="minor"/>
      </rPr>
      <t xml:space="preserve">. Because of the high use of part time work in disability, you may find it useful to enter your workforce data by both full-time equivalent (FTE) and headcount. 
You can enter data for your total workforce or you can choose to segment your workforce, for example by location or by workforce characteristics. To do this, you will need to complete and save separate versions of this document. </t>
    </r>
  </si>
  <si>
    <t>The gap analysis quantifies the likely workforce gap for your selected timeframes based on the data you entered. This first section presents a series of questions to assist you to define the specific workforce supply issues you want to address in this plan.</t>
  </si>
  <si>
    <t xml:space="preserve">There are a range of levers you can use to address workforce gaps:
</t>
  </si>
  <si>
    <t>• How easy is it for you to recruit to this role type? For example, are there many suitably experienced and qualified applicants or is this an area of known shortage? Have you had challenges recruiting to this role in the past? Based on past experience, how quickly would you expect to be able to fill this role type by recruiting?</t>
  </si>
  <si>
    <t>Levers</t>
  </si>
  <si>
    <r>
      <rPr>
        <b/>
        <sz val="11"/>
        <color theme="1" tint="0.34998626667073579"/>
        <rFont val="Calibri"/>
        <family val="2"/>
        <scheme val="minor"/>
      </rPr>
      <t>For a point in time:</t>
    </r>
    <r>
      <rPr>
        <sz val="11"/>
        <color theme="1" tint="0.34998626667073579"/>
        <rFont val="Calibri"/>
        <family val="2"/>
        <scheme val="minor"/>
      </rPr>
      <t xml:space="preserve">
• Add the total number of years/months of service for all workers
• Divide this by the total number of workers</t>
    </r>
  </si>
  <si>
    <t>The number of reportable incidents reported over a period of time.
The trend over time.
As a registered NDIS provider, you must notify the NDIS Commission of all reportable incidents (including alleged reportable incidents) that occur (or are alleged to have occurred) in connection with the NDIS supports or services you deliver, even where you have recorded and responded within your own incident management system. It is a condition of your registration that you comply with the NDIS Quality and Safeguards Rules about notifying us of reportable incidents.
In addition to reviewing reportable incidents, it  is also useful to consider number and trend of near misses such as slips or spills to identify action to prevent future incidents.</t>
  </si>
  <si>
    <t xml:space="preserve">The percentage of expected work time where workers are absent for unplanned reasons.
Unscheduled absences may occur for a variety of reasons such as illness, caring responsibilities, personal emergencies. The unscheduled absence rate can be indicative of the level of workforce morale. 
</t>
  </si>
  <si>
    <t xml:space="preserve">The number and proportion of issues raised by employees accessing the EAP related to internal culture.
EAPs are personal and confidential counselling services for employees, and often their families, with registered psychologists. EAPs  provide support for employees for personal or work situations that might impact their performance at work. Having a confidential EAP service available to employees has been associated with reduced absenteeism, improved employee retention and a mentally healthier workplace. 
Note that employees access the EAP for a range of personal and work reasons.  Suppliers of EAP services usually provide regular summary data reports to the organisation that indicate the proportion of issues of different types, including those related to organisational culture such as lack of role clarity, conflict with other staff, or unsatisfactory working relationship with a manager.  While no individuals are identifiable from these reports, they offer the organisation valuable information on areas for improvement. </t>
  </si>
  <si>
    <t xml:space="preserve">Possible data sources are suggested in the tables below and you can add your own. Use the text boxes to comment on aspects such as the kind and range of data provided by the source and your assessment of its quality (using the criteria above). You should also identify any gaps/need for change and proposed actions to address them. For a short description of the examples of data source listed, click the data source name. </t>
  </si>
  <si>
    <t>FTE (% of total)</t>
  </si>
  <si>
    <t>What issues are highlighted by the data and your analysis? Do you need to take action? Assign a priority level and your rationale for selecting this priority level.</t>
  </si>
  <si>
    <t>What issues are highlighted by the data and how important is it that you take action on them to improve your workplace culture and safety? Assign a priority level for each heading, then summarise the key issues requiring action and your rationale for selecting this priority level.</t>
  </si>
  <si>
    <t>In this section you will consider what data sources you have related to workforce capability. You can make a note about the quality of this data. You can use the second part of this sheet to record how well you are meeting your quality goals and the workforce capabilities needed to deliver them. The themes summarise workforce capabilities to demonstrate the link between quality data and the Framework capabilities.</t>
  </si>
  <si>
    <t xml:space="preserve">Review the data for each indicator and consider what factors are influencing this outcome to determine what action you may need to take? Assign a priority level for each indicator, then summarise the key issues requiring action and your rationale for selecting this priority level. </t>
  </si>
  <si>
    <r>
      <t xml:space="preserve">Allied Health: </t>
    </r>
    <r>
      <rPr>
        <sz val="14"/>
        <color theme="1" tint="0.34998626667073579"/>
        <rFont val="Calibri"/>
        <family val="2"/>
        <scheme val="minor"/>
      </rPr>
      <t xml:space="preserve">Professionally qualified allied health roles delivering therapeutic supports to participants, including occupational therapists, speech pathologists, exercise physiologists, physiotherapists and social workers. </t>
    </r>
  </si>
  <si>
    <t xml:space="preserve">Enter your data in the way that is most useful and relevant for the role you are describing. For example, if your FTE for support workers is 100 but your headcount is 250 because they work less than full time, it may be important to record both figures. Make sure you are consistent in using FTE and/or headcount values in the rest of the tool. </t>
  </si>
  <si>
    <t xml:space="preserve">To achieve your business goals, you may need to change the size and/or composition of your workforce, in one or more locations. The questions below provide prompts on factors that may influence your planning decisions.  </t>
  </si>
  <si>
    <t>Priority</t>
  </si>
  <si>
    <t>Vacancies</t>
  </si>
  <si>
    <t>How do I get help on using the tool?</t>
  </si>
  <si>
    <t>e.g. 30 April 2022</t>
  </si>
  <si>
    <t xml:space="preserve">
In this section you will consider how your workplace culture impacts your organisation and your participant outcomes, and how important each of the two components you reviewed in the previous data section are for your organisation to address. </t>
  </si>
  <si>
    <t xml:space="preserve">
This step helps you estimate the size and type of workforce you will need, now and in future, to achieve your business goals based on the data you entered. Reflect on your business goals and your findings from Part A if you completed it. You will find a summary of your findings on Workforce Characteristics at the bottom of this page for easy reference.</t>
  </si>
  <si>
    <t>Summary of your responses: Parts A &amp; B</t>
  </si>
  <si>
    <t>Part C: Addressing your priorities</t>
  </si>
  <si>
    <r>
      <t xml:space="preserve">• </t>
    </r>
    <r>
      <rPr>
        <b/>
        <sz val="12"/>
        <color theme="1" tint="0.34998626667073579"/>
        <rFont val="Calibri"/>
        <family val="2"/>
        <scheme val="minor"/>
      </rPr>
      <t>Consistency:</t>
    </r>
    <r>
      <rPr>
        <sz val="12"/>
        <color theme="1" tint="0.34998626667073579"/>
        <rFont val="Calibri"/>
        <family val="2"/>
        <scheme val="minor"/>
      </rPr>
      <t xml:space="preserve"> How consistently or regularly is the data collected? 
• </t>
    </r>
    <r>
      <rPr>
        <b/>
        <sz val="12"/>
        <color theme="1" tint="0.34998626667073579"/>
        <rFont val="Calibri"/>
        <family val="2"/>
        <scheme val="minor"/>
      </rPr>
      <t>Completeness:</t>
    </r>
    <r>
      <rPr>
        <sz val="12"/>
        <color theme="1" tint="0.34998626667073579"/>
        <rFont val="Calibri"/>
        <family val="2"/>
        <scheme val="minor"/>
      </rPr>
      <t xml:space="preserve"> Are there any gaps in the data? 
• </t>
    </r>
    <r>
      <rPr>
        <b/>
        <sz val="12"/>
        <color theme="1" tint="0.34998626667073579"/>
        <rFont val="Calibri"/>
        <family val="2"/>
        <scheme val="minor"/>
      </rPr>
      <t>Accuracy:</t>
    </r>
    <r>
      <rPr>
        <sz val="12"/>
        <color theme="1" tint="0.34998626667073579"/>
        <rFont val="Calibri"/>
        <family val="2"/>
        <scheme val="minor"/>
      </rPr>
      <t xml:space="preserve"> Is the data accurate, valid and representative of your organisation’s current context? 
• </t>
    </r>
    <r>
      <rPr>
        <b/>
        <sz val="12"/>
        <color theme="1" tint="0.34998626667073579"/>
        <rFont val="Calibri"/>
        <family val="2"/>
        <scheme val="minor"/>
      </rPr>
      <t>Timely:</t>
    </r>
    <r>
      <rPr>
        <sz val="12"/>
        <color theme="1" tint="0.34998626667073579"/>
        <rFont val="Calibri"/>
        <family val="2"/>
        <scheme val="minor"/>
      </rPr>
      <t xml:space="preserve"> Is your data relevant to your organisation’s current context? How recent is the data? Do you record and review it on a regular basis to look for trends?</t>
    </r>
  </si>
  <si>
    <r>
      <t xml:space="preserve">• </t>
    </r>
    <r>
      <rPr>
        <b/>
        <sz val="12"/>
        <color theme="1" tint="0.34998626667073579"/>
        <rFont val="Calibri"/>
        <family val="2"/>
        <scheme val="minor"/>
      </rPr>
      <t>Consistency:</t>
    </r>
    <r>
      <rPr>
        <sz val="12"/>
        <color theme="1" tint="0.34998626667073579"/>
        <rFont val="Calibri"/>
        <family val="2"/>
        <scheme val="minor"/>
      </rPr>
      <t xml:space="preserve"> How consistently or regularly is the data collected? 
• </t>
    </r>
    <r>
      <rPr>
        <b/>
        <sz val="12"/>
        <color theme="1" tint="0.34998626667073579"/>
        <rFont val="Calibri"/>
        <family val="2"/>
        <scheme val="minor"/>
      </rPr>
      <t xml:space="preserve">Completeness: </t>
    </r>
    <r>
      <rPr>
        <sz val="12"/>
        <color theme="1" tint="0.34998626667073579"/>
        <rFont val="Calibri"/>
        <family val="2"/>
        <scheme val="minor"/>
      </rPr>
      <t xml:space="preserve">Are there any gaps in the data? 
• </t>
    </r>
    <r>
      <rPr>
        <b/>
        <sz val="12"/>
        <color theme="1" tint="0.34998626667073579"/>
        <rFont val="Calibri"/>
        <family val="2"/>
        <scheme val="minor"/>
      </rPr>
      <t xml:space="preserve">Accuracy: </t>
    </r>
    <r>
      <rPr>
        <sz val="12"/>
        <color theme="1" tint="0.34998626667073579"/>
        <rFont val="Calibri"/>
        <family val="2"/>
        <scheme val="minor"/>
      </rPr>
      <t xml:space="preserve">Is the data accurate, valid and representative of your organisation’s current context? 
• </t>
    </r>
    <r>
      <rPr>
        <b/>
        <sz val="12"/>
        <color theme="1" tint="0.34998626667073579"/>
        <rFont val="Calibri"/>
        <family val="2"/>
        <scheme val="minor"/>
      </rPr>
      <t>Timely:</t>
    </r>
    <r>
      <rPr>
        <sz val="12"/>
        <color theme="1" tint="0.34998626667073579"/>
        <rFont val="Calibri"/>
        <family val="2"/>
        <scheme val="minor"/>
      </rPr>
      <t xml:space="preserve"> Is your data relevant to your organisation’s current context? How recent is the data? Are you able to access it on a regular basis to look for trends?</t>
    </r>
  </si>
  <si>
    <r>
      <t xml:space="preserve">• </t>
    </r>
    <r>
      <rPr>
        <b/>
        <sz val="12"/>
        <color theme="1" tint="0.34998626667073579"/>
        <rFont val="Calibri"/>
        <family val="2"/>
        <scheme val="minor"/>
      </rPr>
      <t>Consistency</t>
    </r>
    <r>
      <rPr>
        <sz val="12"/>
        <color theme="1" tint="0.34998626667073579"/>
        <rFont val="Calibri"/>
        <family val="2"/>
        <scheme val="minor"/>
      </rPr>
      <t xml:space="preserve">: How consistently or regularly is the data collected? 
• </t>
    </r>
    <r>
      <rPr>
        <b/>
        <sz val="12"/>
        <color theme="1" tint="0.34998626667073579"/>
        <rFont val="Calibri"/>
        <family val="2"/>
        <scheme val="minor"/>
      </rPr>
      <t xml:space="preserve">Completeness: </t>
    </r>
    <r>
      <rPr>
        <sz val="12"/>
        <color theme="1" tint="0.34998626667073579"/>
        <rFont val="Calibri"/>
        <family val="2"/>
        <scheme val="minor"/>
      </rPr>
      <t xml:space="preserve">Are there any gaps in the data? 
• </t>
    </r>
    <r>
      <rPr>
        <b/>
        <sz val="12"/>
        <color theme="1" tint="0.34998626667073579"/>
        <rFont val="Calibri"/>
        <family val="2"/>
        <scheme val="minor"/>
      </rPr>
      <t xml:space="preserve">Accuracy: </t>
    </r>
    <r>
      <rPr>
        <sz val="12"/>
        <color theme="1" tint="0.34998626667073579"/>
        <rFont val="Calibri"/>
        <family val="2"/>
        <scheme val="minor"/>
      </rPr>
      <t xml:space="preserve">Is the data accurate, valid and representative of your organisation’s current context? 
• </t>
    </r>
    <r>
      <rPr>
        <b/>
        <sz val="12"/>
        <color theme="1" tint="0.34998626667073579"/>
        <rFont val="Calibri"/>
        <family val="2"/>
        <scheme val="minor"/>
      </rPr>
      <t>Timely:</t>
    </r>
    <r>
      <rPr>
        <sz val="12"/>
        <color theme="1" tint="0.34998626667073579"/>
        <rFont val="Calibri"/>
        <family val="2"/>
        <scheme val="minor"/>
      </rPr>
      <t xml:space="preserve"> Is your data relevant to your organisation’s current context? How recent is the data? Are you able to access it on a regular basis to look for trends?</t>
    </r>
  </si>
  <si>
    <t>Head-count 
(% of total)</t>
  </si>
  <si>
    <t>Head-count</t>
  </si>
  <si>
    <t>Free input - enter your own role type</t>
  </si>
  <si>
    <t>You have now completed all steps in Part A</t>
  </si>
  <si>
    <t xml:space="preserve">The tool is pre-set with time periods of 0, 12 and 36 months. You can edit timeframe by typing your preferred time periods in the boxes below. Calculations on the next page will be based on the timeframes and data you enter. </t>
  </si>
  <si>
    <t>headcount you will have</t>
  </si>
  <si>
    <t>headcount you will need</t>
  </si>
  <si>
    <t>Date created:</t>
  </si>
  <si>
    <r>
      <t xml:space="preserve">• </t>
    </r>
    <r>
      <rPr>
        <b/>
        <sz val="12"/>
        <color theme="1" tint="0.34998626667073579"/>
        <rFont val="Calibri"/>
        <family val="2"/>
        <scheme val="minor"/>
      </rPr>
      <t>Consistency:</t>
    </r>
    <r>
      <rPr>
        <sz val="12"/>
        <color theme="1" tint="0.34998626667073579"/>
        <rFont val="Calibri"/>
        <family val="2"/>
        <scheme val="minor"/>
      </rPr>
      <t xml:space="preserve"> How consistent or regularly is data collected? 
</t>
    </r>
    <r>
      <rPr>
        <b/>
        <sz val="12"/>
        <color theme="1" tint="0.34998626667073579"/>
        <rFont val="Calibri"/>
        <family val="2"/>
        <scheme val="minor"/>
      </rPr>
      <t>• Completeness:</t>
    </r>
    <r>
      <rPr>
        <sz val="12"/>
        <color theme="1" tint="0.34998626667073579"/>
        <rFont val="Calibri"/>
        <family val="2"/>
        <scheme val="minor"/>
      </rPr>
      <t xml:space="preserve"> Are there any gaps in the data? 
•</t>
    </r>
    <r>
      <rPr>
        <b/>
        <sz val="12"/>
        <color theme="1" tint="0.34998626667073579"/>
        <rFont val="Calibri"/>
        <family val="2"/>
        <scheme val="minor"/>
      </rPr>
      <t xml:space="preserve"> Accuracy:</t>
    </r>
    <r>
      <rPr>
        <sz val="12"/>
        <color theme="1" tint="0.34998626667073579"/>
        <rFont val="Calibri"/>
        <family val="2"/>
        <scheme val="minor"/>
      </rPr>
      <t xml:space="preserve"> Is the data accurate, valid and representative of your organisation’s current context? 
</t>
    </r>
    <r>
      <rPr>
        <b/>
        <sz val="12"/>
        <color theme="1" tint="0.34998626667073579"/>
        <rFont val="Calibri"/>
        <family val="2"/>
        <scheme val="minor"/>
      </rPr>
      <t>• Timely:</t>
    </r>
    <r>
      <rPr>
        <sz val="12"/>
        <color theme="1" tint="0.34998626667073579"/>
        <rFont val="Calibri"/>
        <family val="2"/>
        <scheme val="minor"/>
      </rPr>
      <t xml:space="preserve"> Is your data relevant to your organisation’s current context? How recent is the data? </t>
    </r>
  </si>
  <si>
    <t>You have now completed all steps in Part B</t>
  </si>
  <si>
    <t>This analysis presents the projected gap between the workforce you currently have and the workforce you need, now and in future. It factors in any turnover calculations you entered.</t>
  </si>
  <si>
    <t>Attraction / Workplace climate / Workforce Capability</t>
  </si>
  <si>
    <t>Workforce climate / Workforce Capability</t>
  </si>
  <si>
    <t>Workforce Capability</t>
  </si>
  <si>
    <t>Workplace climate / Workforce Capability</t>
  </si>
  <si>
    <t>Safe environment / Workforce Capability</t>
  </si>
  <si>
    <t>Workplace climate / Safety / Workforce Capability</t>
  </si>
  <si>
    <t>I have trusted relationships with workers where I feel understood, respected, safe and empowered</t>
  </si>
  <si>
    <t>My workers know what they are doing and provide the support I need</t>
  </si>
  <si>
    <t>I get the support I need to provide feedback and make changes when I need them</t>
  </si>
  <si>
    <t>I understand that my role is to support participants to live their best lives and I know how to deliver support in a way that fits with their needs and preferences</t>
  </si>
  <si>
    <t>I have the capabilities, am equipped and supported to perform my role</t>
  </si>
  <si>
    <t>Our workers have the capabilities to perform their roles</t>
  </si>
  <si>
    <t>Workers have access to appropriate learning and development opportunities and support</t>
  </si>
  <si>
    <t>Supervisors have the capabilities to perform their roles</t>
  </si>
  <si>
    <t>Our organisation has relationships, policies and systems in place to support a capable workforce</t>
  </si>
  <si>
    <t>Our organisation regularly reviews evidence to support good practice</t>
  </si>
  <si>
    <t>Organisation Name:</t>
  </si>
  <si>
    <t xml:space="preserve">Summary Report: </t>
  </si>
  <si>
    <t>e.g. The age profile of our workforce is well matched to our participants but we don't have any staff who identify as Aboriginal and/or Torres Strait Islander to meet the needs of the growing number of Aboriginal participants we expect as we expand into region X.  We also need to increase the proportion of male workers.</t>
  </si>
  <si>
    <t>Free text to enter your own question</t>
  </si>
  <si>
    <t>e.g. We are attracting and appointing suitable workers but the high turnover rate within the first six months, particularly in the under 30s cohort, is having a negative impact on our ability to provide continuity of support to participants.</t>
  </si>
  <si>
    <t>e.g. The older age profile of our workforce is not well-matched to the age profile of our participants, the majority of whom are adolescents or young adults interested in participating in community activities in their own age group.</t>
  </si>
  <si>
    <t>e.g. Under its new direction and strategic plan, our organisation is strongly committed to supporting its workers through performance guidance, assessment, and ongoing learning and development. A significant proportion of our workforce is made up of long term employees who are not convinced of the need for this more pro-active and self-reflective approach.</t>
  </si>
  <si>
    <t>e.g. We need to increase the proportion of ongoing support workers to meet current participant needs. This is a priority as our current strategy of relying on labour hire is financially unsustainable and contributes to a disengaged workforce.</t>
  </si>
  <si>
    <t>e.g. The data shows that we have a significant issue with workers not understanding our internal processes to resolve issues and therefore not trusting their fairness.</t>
  </si>
  <si>
    <t>e.g. Data indicates a reduction in complaints related to workers arriving late to work. This coincides with a focus on matching working hour preferences with available shifts.</t>
  </si>
  <si>
    <t>e.g. The increase in incidents and near misses suggests that workers don't fully understand the importance of safe WHS practices. This puts participants and workers at risk. This is a significant concern for us to address.</t>
  </si>
  <si>
    <t>e.g. Low levels of job satisfaction in workers from CALD backgrounds is likely to be a factor in the high turnover seen in Workforce Characteristics data for this group.  Unless this is addressed we will not be able to meet the preferences of our participants.</t>
  </si>
  <si>
    <t>e.g. Our data indicates we have a good workforce climate and staff enjoy working here. Our retention issues (identified in the previous section) are because staff want more flexibility in how shifts are allocated.</t>
  </si>
  <si>
    <t>e.g. Our participant satisfaction surveys shows 75% of participants have good, trusted relationships with our workers, and this is further confirmed by low complaint numbers from participants.</t>
  </si>
  <si>
    <t>e.g. Feedback from worker satisfaction surveys shows that 65% of workers understand the principles of person-centred practice.</t>
  </si>
  <si>
    <t>e.g. Participant complaints about satisfaction with quality of support have increased by X since last year, particularly around building effective relationships.</t>
  </si>
  <si>
    <t>e.g. This is a low priority for action as most of our participants have trusted relationships with their workers. We are aware of specific factors influencing negative feedback from a small number of our clients and are following up to address.</t>
  </si>
  <si>
    <t>e.g. This is a high priority as worker feedback indicates that a significant proportion want more training on concepts such as risk enablement and supported decision making.</t>
  </si>
  <si>
    <t>e.g. We want to meet growing demand for DSW-specialised workers, but to achieve this we will need to recruit an additional 65 people over the next 12 months. Historically we know we have not had many applicants to this role type.</t>
  </si>
  <si>
    <t>Free Text - enter your own lever</t>
  </si>
  <si>
    <t xml:space="preserve">e.g. We don't currently have a system to support assessment of capabilities. We need to update our training records system based on the Framework capabilities and develop an organisation-wide approach to assessment. </t>
  </si>
  <si>
    <r>
      <rPr>
        <sz val="12"/>
        <color theme="1" tint="0.34998626667073579"/>
        <rFont val="Calibri"/>
        <family val="2"/>
        <scheme val="minor"/>
      </rPr>
      <t xml:space="preserve">• </t>
    </r>
    <r>
      <rPr>
        <b/>
        <sz val="12"/>
        <color theme="1" tint="0.34998626667073579"/>
        <rFont val="Calibri"/>
        <family val="2"/>
        <scheme val="minor"/>
      </rPr>
      <t>Recruitment:</t>
    </r>
    <r>
      <rPr>
        <sz val="12"/>
        <color theme="1" tint="0.34998626667073579"/>
        <rFont val="Calibri"/>
        <family val="2"/>
        <scheme val="minor"/>
      </rPr>
      <t xml:space="preserve">  How well your existing recruitment process  working in terms of attracting, engaging and retaining suitable applicants?  The NDIS Commission has developed a recruitment tool based on the NDIS Workforce Capability Framework. Refer to the </t>
    </r>
    <r>
      <rPr>
        <u/>
        <sz val="12"/>
        <color rgb="FF02833F"/>
        <rFont val="Calibri"/>
        <family val="2"/>
        <scheme val="minor"/>
      </rPr>
      <t>Recruitment and Selection Guide</t>
    </r>
    <r>
      <rPr>
        <sz val="12"/>
        <color rgb="FF02833F"/>
        <rFont val="Calibri"/>
        <family val="2"/>
        <scheme val="minor"/>
      </rPr>
      <t xml:space="preserve"> </t>
    </r>
    <r>
      <rPr>
        <sz val="12"/>
        <color theme="1" tint="0.34998626667073579"/>
        <rFont val="Calibri"/>
        <family val="2"/>
        <scheme val="minor"/>
      </rPr>
      <t xml:space="preserve">for information on good practice recruitment processes. </t>
    </r>
  </si>
  <si>
    <r>
      <rPr>
        <b/>
        <sz val="12"/>
        <color theme="1" tint="0.34998626667073579"/>
        <rFont val="Calibri"/>
        <family val="2"/>
        <scheme val="minor"/>
      </rPr>
      <t>• Other Options:</t>
    </r>
    <r>
      <rPr>
        <sz val="12"/>
        <color theme="1" tint="0.34998626667073579"/>
        <rFont val="Calibri"/>
        <family val="2"/>
        <scheme val="minor"/>
      </rPr>
      <t xml:space="preserve"> Other approaches to consider include redesigning jobs to reallocate responsibilities between different roles. To revise role descriptions, you can access the NDIS Commission's capability-based </t>
    </r>
    <r>
      <rPr>
        <u/>
        <sz val="12"/>
        <color rgb="FF02833F"/>
        <rFont val="Calibri"/>
        <family val="2"/>
        <scheme val="minor"/>
      </rPr>
      <t>Position Description builder</t>
    </r>
    <r>
      <rPr>
        <sz val="12"/>
        <color theme="1" tint="0.34998626667073579"/>
        <rFont val="Calibri"/>
        <family val="2"/>
        <scheme val="minor"/>
      </rPr>
      <t>. You could also analyse jobs to see if there are ways to improve workforce utilisation and/or look at different ways of engaging the workers you need such as shared arrangements for engaging or contracting in specialised workers.</t>
    </r>
  </si>
  <si>
    <r>
      <rPr>
        <sz val="11"/>
        <color theme="1" tint="0.34998626667073579"/>
        <rFont val="Calibri"/>
        <family val="2"/>
        <scheme val="minor"/>
      </rPr>
      <t xml:space="preserve">Complaints data collected from participants and their families/carers via your organisation's formal complaints management system. The NDIS requires all registered NDIS providers to have a feedback and complaints system. For information about effective complaint handling please see the NDIS Commission’s </t>
    </r>
    <r>
      <rPr>
        <u/>
        <sz val="11"/>
        <color rgb="FF02833F"/>
        <rFont val="Calibri"/>
        <family val="2"/>
        <scheme val="minor"/>
      </rPr>
      <t>Guidance for effective complaint handling</t>
    </r>
    <r>
      <rPr>
        <sz val="11"/>
        <color theme="1" tint="0.34998626667073579"/>
        <rFont val="Calibri"/>
        <family val="2"/>
        <scheme val="minor"/>
      </rPr>
      <t>.</t>
    </r>
  </si>
  <si>
    <r>
      <rPr>
        <sz val="11"/>
        <color theme="1" tint="0.34998626667073579"/>
        <rFont val="Calibri"/>
        <family val="2"/>
        <scheme val="minor"/>
      </rPr>
      <t xml:space="preserve">Registered NDIS providers must be audited by an approved, independent auditor. The audit process assesses compliance with the relevant NDIS Practice Standards. Audit reports identify any non-conformities that the organisation needs to address. When reviewing audit findings it is useful to consider how and what type of worker and management capabilities could support the organisation to improve and sustain service quality.  The NDIS Commission website contains more information on </t>
    </r>
    <r>
      <rPr>
        <u/>
        <sz val="11"/>
        <color rgb="FF02833F"/>
        <rFont val="Calibri"/>
        <family val="2"/>
        <scheme val="minor"/>
      </rPr>
      <t>Registered NDIS Provider</t>
    </r>
    <r>
      <rPr>
        <sz val="11"/>
        <color theme="1" tint="0.34998626667073579"/>
        <rFont val="Calibri"/>
        <family val="2"/>
        <scheme val="minor"/>
      </rPr>
      <t xml:space="preserve"> requirements.</t>
    </r>
  </si>
  <si>
    <r>
      <rPr>
        <sz val="11"/>
        <color theme="1" tint="0.34998626667073579"/>
        <rFont val="Calibri"/>
        <family val="2"/>
        <scheme val="minor"/>
      </rPr>
      <t xml:space="preserve">Risk management systems are designed to identify and manage risks to participants, workers and the provider, set priorities, take action to ensure action and monitor effectiveness. The </t>
    </r>
    <r>
      <rPr>
        <u/>
        <sz val="11"/>
        <color rgb="FF02833F"/>
        <rFont val="Calibri"/>
        <family val="2"/>
        <scheme val="minor"/>
      </rPr>
      <t>NDIS Practice Standards and Quality Indicators</t>
    </r>
    <r>
      <rPr>
        <sz val="11"/>
        <color theme="1" tint="0.34998626667073579"/>
        <rFont val="Calibri"/>
        <family val="2"/>
        <scheme val="minor"/>
      </rPr>
      <t xml:space="preserve"> provide more information on expectations of registered NDIS providers to establish a risk management system.</t>
    </r>
  </si>
  <si>
    <r>
      <rPr>
        <sz val="11"/>
        <color theme="1" tint="0.34998626667073579"/>
        <rFont val="Calibri"/>
        <family val="2"/>
        <scheme val="minor"/>
      </rPr>
      <t xml:space="preserve">A system that records information on the capabilities required for each position, the capabilities of each worker and their training plans/ records. Understanding capability requirements for a job and capabilities held by workers ensures that work is allocated to workers with the required capabilities and supports managers to identify learning and development needs. The </t>
    </r>
    <r>
      <rPr>
        <u/>
        <sz val="11"/>
        <color rgb="FF02833F"/>
        <rFont val="Calibri"/>
        <family val="2"/>
        <scheme val="minor"/>
      </rPr>
      <t>NDIS Practice Standards and Quality Indicators</t>
    </r>
    <r>
      <rPr>
        <sz val="11"/>
        <color theme="1" tint="0.34998626667073579"/>
        <rFont val="Calibri"/>
        <family val="2"/>
        <scheme val="minor"/>
      </rPr>
      <t xml:space="preserve"> contains further information an NDIS provider’s obligations.</t>
    </r>
  </si>
  <si>
    <r>
      <t xml:space="preserve">This includes informal feedback and suggestions received from workers as well as formal complaints.  The Australian Human Rights Commission’s </t>
    </r>
    <r>
      <rPr>
        <u/>
        <sz val="11"/>
        <color rgb="FF02833F"/>
        <rFont val="Calibri"/>
        <family val="2"/>
        <scheme val="minor"/>
      </rPr>
      <t>Good practice guidelines for internal complaint processes</t>
    </r>
    <r>
      <rPr>
        <sz val="11"/>
        <color theme="1" tint="0.34998626667073579"/>
        <rFont val="Calibri"/>
        <family val="2"/>
        <scheme val="minor"/>
      </rPr>
      <t xml:space="preserve"> contains information on how manage internal complaints processes. </t>
    </r>
  </si>
  <si>
    <r>
      <rPr>
        <b/>
        <sz val="14"/>
        <color theme="1" tint="0.34998626667073579"/>
        <rFont val="Calibri"/>
        <family val="2"/>
        <scheme val="minor"/>
      </rPr>
      <t>1.</t>
    </r>
    <r>
      <rPr>
        <b/>
        <sz val="14"/>
        <color theme="1" tint="0.34998626667073579"/>
        <rFont val="Times New Roman"/>
        <family val="1"/>
      </rPr>
      <t> </t>
    </r>
    <r>
      <rPr>
        <b/>
        <sz val="14"/>
        <color theme="1" tint="0.34998626667073579"/>
        <rFont val="Calibri"/>
        <family val="2"/>
        <scheme val="minor"/>
      </rPr>
      <t>Service delivery goals:</t>
    </r>
    <r>
      <rPr>
        <sz val="14"/>
        <color theme="1" tint="0.34998626667073579"/>
        <rFont val="Calibri"/>
        <family val="2"/>
        <scheme val="minor"/>
      </rPr>
      <t xml:space="preserve"> These are goals that have implications for the volume and type of supports and where they will be delivered.</t>
    </r>
  </si>
  <si>
    <r>
      <t>2. Workplace culture goals:</t>
    </r>
    <r>
      <rPr>
        <sz val="14"/>
        <color theme="1" tint="0.34998626667073579"/>
        <rFont val="Calibri"/>
        <family val="2"/>
        <scheme val="minor"/>
      </rPr>
      <t xml:space="preserve"> These are goals that describe the organisation’s commitment to its workforce – what workers 
can expect. </t>
    </r>
  </si>
  <si>
    <t>Total estimated working hours by type of support to meet participant needs</t>
  </si>
  <si>
    <t>Total workforce</t>
  </si>
  <si>
    <t>Enter workforce breakdown by work type</t>
  </si>
  <si>
    <t>Person responsible</t>
  </si>
  <si>
    <t>Actions</t>
  </si>
  <si>
    <t>High level strategy</t>
  </si>
  <si>
    <t>Enter high level strategy here</t>
  </si>
  <si>
    <t>Enter related actions here</t>
  </si>
  <si>
    <t>Specialised/high intensity support</t>
  </si>
  <si>
    <t>1. Are your workforce characteristics well aligned to deliver your organisation's goals?</t>
  </si>
  <si>
    <t>Workplace health and safety (WHS) incident reports</t>
  </si>
  <si>
    <t>WHS risk assessments</t>
  </si>
  <si>
    <t>What does data on WHS incidents and near miss indicate about risks and trends?</t>
  </si>
  <si>
    <t>The next step is to enter your data. For each category below, a set of indicators are suggested that can help you describe your data. Cite your data source and use numerical data where possible to describe your findings. Type over examples to enter your own data.</t>
  </si>
  <si>
    <t>e.g. 15%</t>
  </si>
  <si>
    <r>
      <t xml:space="preserve">2. What workforce size and composition do you need to achieve your business goals? </t>
    </r>
    <r>
      <rPr>
        <sz val="12"/>
        <color theme="1" tint="0.34998626667073579"/>
        <rFont val="Calibri"/>
        <family val="2"/>
        <scheme val="minor"/>
      </rPr>
      <t>For example, has your organisation committed to increasing  delivery of support, either to meet demand in existing locations or to extend into new locations? Is your organisation planning to expand the range of supports provided and what would this mean for the mix of roles required? Are you receiving requests for support or services you are not able to fulfil? What would this mean for the number of workers and types of roles you will need? What budget impact would this have? If you need to change, what is a realistic timeframe  to make this change?</t>
    </r>
  </si>
  <si>
    <t>You can enter up to three strategies, with their related actions, in the table below. Each strategy should be high level, supported by related actions that are specific, measurable, achievable, relevant and Time-Bound (SMART). 
To go to a new line within a cell, hold down the 'alt' key and press 'enter'.</t>
  </si>
  <si>
    <t>You can enter up to three strategies, with their related actions, in the table below.  Each strategy should be high level, supported by related actions that are specific, measurable, achievable, relevant and Time-Bound (SMART).
To go to a new line within a cell, hold down the 'alt' key and press 'enter'.</t>
  </si>
  <si>
    <t>You can enter up to three strategies, with their related actions, in the table below. Each strategy should be high level, supported by related actions that are specific, measurable, achievable, relevant and Time-Bound (SMART).
To go to a new line within a cell, hold down the 'alt' key and press 'enter'.</t>
  </si>
  <si>
    <r>
      <t xml:space="preserve">Incident reports document an event or circumstance that may have caused injury. This data can be used to identify the number and severity of injuries over a chosen timeframe, including trends. Incident reports can document incidents that caused actual injuries, as well as reports on near misses. Serious WHS incidents, known as 'notifiable incidents' are reported to the relevant health and safety regulator.  Data is also available from the organisation's workers compensation insurer.  Understanding factors that contribute to an injury or near miss is essential for managing and improving workplace safety. For more information on incident reporting responsibilities, refer to </t>
    </r>
    <r>
      <rPr>
        <u/>
        <sz val="11"/>
        <color rgb="FF02833F"/>
        <rFont val="Calibri"/>
        <family val="2"/>
        <scheme val="minor"/>
      </rPr>
      <t>Safe Work Australia</t>
    </r>
    <r>
      <rPr>
        <sz val="11"/>
        <color theme="1" tint="0.34998626667073579"/>
        <rFont val="Calibri"/>
        <family val="2"/>
        <scheme val="minor"/>
      </rPr>
      <t xml:space="preserve"> and your state or territory regulator.
Consideration should also be given as to whether the WHS incident is also a reportable incident that has occurred, or is alleged to have occurred in connection with the NDIS supports or services you deliver to NDIS participants. If so, you must notify the NDIS Commission of the reportable incident within the required timeframes.</t>
    </r>
  </si>
  <si>
    <t>The number of worker compensation claims made in the past year or more. Tracking trends in claims provides a useful insight into key risk areas and whether efforts to improve workforce health and safety have been effective. This data is held in-house by the organisation and externally by the workers compensation insurer.</t>
  </si>
  <si>
    <t xml:space="preserve">The average length of time e.g. number of years/months that workers have worked for the organisation.
It may be useful to segment this measure and related ones below by type of role or another relevant measure.  </t>
  </si>
  <si>
    <t xml:space="preserve">The total number of people working in the organisation
Headcount can be applied to the whole organisation or to categories of workers (e.g. those in specific roles, those with particular employment arrangements or those with particular demographic attributes). In a headcount calculation, each individual person counts as one worker, regardless of the number of hours of work performed by that worker. 
Headcount is often calculated at a point in time and this is appropriate if your employee count is relatively stable. If your workforce varies significantly in size over time, you will obtain more reliable data by calculating an average headcount instead. To do this, select two or more points in time across your chosen reference period (for example a calendar or financial year) and calculate the average. 
If you want to include agency staff or contractors paid on the basis of invoices in your headcount, you may need to access records from your finance system in addition to your HR system. </t>
  </si>
  <si>
    <t>This may be the same as current workforce</t>
  </si>
  <si>
    <t>Populated from previous page</t>
  </si>
  <si>
    <t xml:space="preserve">
In this section you will consider what your data tells you about your workforce capabilities and how they are supporting delivery of your workforce quality goals. For more information on workforce capabilities, click on the link below.</t>
  </si>
  <si>
    <t>b) How well do your workforce characteristics support your workforce quality goals for delivery of supports to participants?</t>
  </si>
  <si>
    <t xml:space="preserve">b) How well does your workplace culture support your workforce quality goals for delivery of supports to participants? </t>
  </si>
  <si>
    <t>Part A: Workforce management assessment</t>
  </si>
  <si>
    <t>Part C: Priorities and strategies</t>
  </si>
  <si>
    <t xml:space="preserve">                                   Workforce management and planning tool </t>
  </si>
  <si>
    <t xml:space="preserve">Workforce Management and Planning Tool </t>
  </si>
  <si>
    <t>Achieving your organisation's business goals depends on having the right workforce. This means a workforce that meets participants needs, is available, have appropriate capabilities, and a positive work attitude. This tool supports NDIS service providers to plan and manage their workforce as they respond to a growing market and face intense labour market competition. Note, the information in this tool is provided as general guidance only.</t>
  </si>
  <si>
    <t>In some sections, examples of the type of information or data to enter are provided. When using this tool, you will need to delete these examples and replace them with your own information.
You can save and exit the tool at any time to come back to it at a later stage.</t>
  </si>
  <si>
    <t>You do not have to complete every section of the tool for it to help you. For example, you may choose to complete only Part A, skip part B and then move directly to Part C to consider strategies to address priorities you identified in Part A. For a holistic understanding of your workforce, it is recommended you complete all sections.
If you would like more detail about a data source or indicator you can click on the text and a pop-up text box will appear with more information. You can also access the appendices (which include more information on data sources and indicators) through the navigation bar at the top of each page.</t>
  </si>
  <si>
    <r>
      <rPr>
        <sz val="12"/>
        <color theme="1" tint="0.34998626667073579"/>
        <rFont val="Calibri"/>
        <family val="2"/>
        <scheme val="minor"/>
      </rPr>
      <t xml:space="preserve">Information on how to use the tool is provided throughout. You can also access general advice in the </t>
    </r>
    <r>
      <rPr>
        <u/>
        <sz val="12"/>
        <color rgb="FF02833F"/>
        <rFont val="Calibri"/>
        <family val="2"/>
        <scheme val="minor"/>
      </rPr>
      <t>Frequently Asked Questions (FAQs)</t>
    </r>
    <r>
      <rPr>
        <sz val="12"/>
        <color theme="1" tint="0.34998626667073579"/>
        <rFont val="Calibri"/>
        <family val="2"/>
        <scheme val="minor"/>
      </rPr>
      <t>.</t>
    </r>
  </si>
  <si>
    <t>This section supports you to use key workforce indicators to review your workforce characteristics, workplace culture and workforce capabilities and consider how well they support achieving your business goals. It will then guide you to consider implications for your workforce planning priorities.</t>
  </si>
  <si>
    <t>Use this section to plan for the size and type of the workforce you need to meet your business goals. The data you enter here will help you assess the feasibility of your goals in workforce terms, identify any gaps and the levers you can use to address them.</t>
  </si>
  <si>
    <t>This section provides an overview of the information you entered. Where you have identified a focus area in Part A or Part B, the tool provides links to some high-level strategies to consider when building your workforce plan.</t>
  </si>
  <si>
    <t>Your workforce plan</t>
  </si>
  <si>
    <t>The section contains a summary report that will show the strategies and actions you have entered.</t>
  </si>
  <si>
    <r>
      <t xml:space="preserve">3. Workforce capability goals: </t>
    </r>
    <r>
      <rPr>
        <sz val="14"/>
        <color theme="1" tint="0.34998626667073579"/>
        <rFont val="Calibri"/>
        <family val="2"/>
        <scheme val="minor"/>
      </rPr>
      <t>These are goals that set out the organisation’s approach and commitment to workforce capability and quality – what participants can expect.</t>
    </r>
  </si>
  <si>
    <t>Workplace culture goals</t>
  </si>
  <si>
    <t>Service delivery goals</t>
  </si>
  <si>
    <t>Data requirements</t>
  </si>
  <si>
    <t>Access to the below information will help you complete each section within Part A.</t>
  </si>
  <si>
    <t>Examine your data: Workforce characteristics</t>
  </si>
  <si>
    <t>Analysis: Workforce characteristics</t>
  </si>
  <si>
    <t>Examine your data: Workplace culture</t>
  </si>
  <si>
    <t>Analysis: Workplace culture</t>
  </si>
  <si>
    <t>Examine your data: Workforce capability</t>
  </si>
  <si>
    <t>Analysis: Workforce capability</t>
  </si>
  <si>
    <r>
      <rPr>
        <sz val="14"/>
        <color theme="1" tint="0.34998626667073579"/>
        <rFont val="Calibri"/>
        <family val="2"/>
        <scheme val="minor"/>
      </rPr>
      <t>Part A guides you to use workforce indicators to analyse how well your current workforce management arrangements support your organisation's ability to achieve its service delivery, workplace culture and workforce quality goals.</t>
    </r>
    <r>
      <rPr>
        <sz val="12"/>
        <color theme="1" tint="0.34998626667073579"/>
        <rFont val="Calibri"/>
        <family val="2"/>
        <scheme val="minor"/>
      </rPr>
      <t xml:space="preserve">
</t>
    </r>
  </si>
  <si>
    <t>Current workforce</t>
  </si>
  <si>
    <t>Future workforce</t>
  </si>
  <si>
    <t>If you have completed Part A and/or Part B, the next page shows a summary of your responses. A traffic light system is used if you allocated a priority rating: areas of high priority are red, areas of medium priority are yellow, areas of low priority are green, and areas that require more data to be collected are in black.   
For each priority you have identified, you can click on the links to browse a list of possible strategies. The strategies are thought-starters. You can use one or more of the suggested strategies or tailor your own. You will record strategies relevant to your organisation and specify the actions you will take to implement them.</t>
  </si>
  <si>
    <t>Congratulations! You have completed this tool. A summary of your responses for Parts A, B and C is presented below. 
Your strategies developed in Part C are listed alongside the relevant entry from Parts A and B.</t>
  </si>
  <si>
    <t>Note: Only the information below this line will be saved in the PDF file. Your Workforce Plan will save in A4 landscape.</t>
  </si>
  <si>
    <t>Workforce characteristics (continued)</t>
  </si>
  <si>
    <t>Workplace culture (continued)</t>
  </si>
  <si>
    <t>Workforce capability</t>
  </si>
  <si>
    <t>Workforce capability (continued)</t>
  </si>
  <si>
    <t>Workforce gaps: Recruitment</t>
  </si>
  <si>
    <t>Lever and focus</t>
  </si>
  <si>
    <t>Workforce gaps: Training</t>
  </si>
  <si>
    <t>Summary report: Your workforce plan</t>
  </si>
  <si>
    <t>Tool contents</t>
  </si>
  <si>
    <t>Strategies: Strengthening relationships</t>
  </si>
  <si>
    <t>Strategies: Fit for the role</t>
  </si>
  <si>
    <t>Strategies: Equip and support capable workers</t>
  </si>
  <si>
    <t>Strategies: Establish and build a learning culture</t>
  </si>
  <si>
    <t>Strategies: Support capable frontline managers</t>
  </si>
  <si>
    <t>Strategies: Establish business systems and organisational capacity</t>
  </si>
  <si>
    <t>a. Recast roles to include more variety, ensuring workers have the skills to enable them to perform different
    duties, and providing opportunities for development of new skills. 
b. If you are not able to offer career paths within your own organisation, you could promote the value of 
    working in your organisation as a springboard to the next step in an employee's working life.
c. Target health or allied health students to work in general support roles, highlighting the benefits of gaining
    practical experience in working in a rewarding sector. If you do take on students, consider how you allocate 
    work to provide them with a rewarding and useful experience to support their professional interests and
    learning. This may also lead to retaining skilled workers in the sector.</t>
  </si>
  <si>
    <r>
      <t xml:space="preserve">Your </t>
    </r>
    <r>
      <rPr>
        <b/>
        <sz val="14"/>
        <color theme="1" tint="0.34998626667073579"/>
        <rFont val="Calibri"/>
        <family val="2"/>
        <scheme val="minor"/>
      </rPr>
      <t>workplace climate</t>
    </r>
    <r>
      <rPr>
        <sz val="14"/>
        <color theme="1" tint="0.34998626667073579"/>
        <rFont val="Calibri"/>
        <family val="2"/>
        <scheme val="minor"/>
      </rPr>
      <t xml:space="preserve"> both influences and reflects the way workers feel about the work they do. If you have identified </t>
    </r>
    <r>
      <rPr>
        <b/>
        <sz val="14"/>
        <color theme="1" tint="0.34998626667073579"/>
        <rFont val="Calibri"/>
        <family val="2"/>
        <scheme val="minor"/>
      </rPr>
      <t>workplace climate</t>
    </r>
    <r>
      <rPr>
        <sz val="14"/>
        <color theme="1" tint="0.34998626667073579"/>
        <rFont val="Calibri"/>
        <family val="2"/>
        <scheme val="minor"/>
      </rPr>
      <t xml:space="preserve"> as a priority for action, consider the strategies below.</t>
    </r>
  </si>
  <si>
    <r>
      <rPr>
        <b/>
        <sz val="14"/>
        <color theme="1" tint="0.34998626667073579"/>
        <rFont val="Calibri"/>
        <family val="2"/>
        <scheme val="minor"/>
      </rPr>
      <t>2. Inclusion:</t>
    </r>
    <r>
      <rPr>
        <sz val="14"/>
        <color theme="1" tint="0.34998626667073579"/>
        <rFont val="Calibri"/>
        <family val="2"/>
        <scheme val="minor"/>
      </rPr>
      <t xml:space="preserve"> A sense of belonging is vital to building a positive workplace climate and a safe environment for NDIS participants. Promoting anti-discrimination policies, including zero tolerance of bullying, also fosters a positive workplace. The Diversity Council of Australia provides research and guidance on inclusive policies and initiatives. Create a culture of belonging by actively supporting and celebrating diversity (across age, gender, LGBTIQA+ status, culture, race and ability) amongst your organisation, workers and NDIS participants.</t>
    </r>
  </si>
  <si>
    <r>
      <rPr>
        <b/>
        <sz val="14"/>
        <color theme="1" tint="0.34998626667073579"/>
        <rFont val="Calibri"/>
        <family val="2"/>
        <scheme val="minor"/>
      </rPr>
      <t xml:space="preserve">4. Acting on worker feedback: </t>
    </r>
    <r>
      <rPr>
        <sz val="14"/>
        <color theme="1" tint="0.34998626667073579"/>
        <rFont val="Calibri"/>
        <family val="2"/>
        <scheme val="minor"/>
      </rPr>
      <t>Ensure opportunities for conversation where workers feel safe, respected and heard. It is essential to seek, act on and provide timely communication in response to worker feedback and suggestions, including information gathered from exit interviews with workers leaving your organisation. A strategy is to collect feedback on a regular basis and ensure processes are in place to respond.</t>
    </r>
  </si>
  <si>
    <r>
      <rPr>
        <b/>
        <sz val="14"/>
        <color theme="1" tint="0.34998626667073579"/>
        <rFont val="Calibri"/>
        <family val="2"/>
        <scheme val="minor"/>
      </rPr>
      <t>5. Flexibility:</t>
    </r>
    <r>
      <rPr>
        <sz val="14"/>
        <color theme="1" tint="0.34998626667073579"/>
        <rFont val="Calibri"/>
        <family val="2"/>
        <scheme val="minor"/>
      </rPr>
      <t xml:space="preserve"> Both workers and participants value scheduling work in a way that suits their own needs and preferences. It is also important to give as much notice as possible about expected times and any changes. There are different ways to achieve this. For example, some organisations give responsibility to local teams to manage adjustments to suit their workers and the NDIS participants they support. A strategy is to understand what the needs and preferences of workers and participants are and establish rostering practices to facilitate alignment. In doing this, employers must comply with industrial regulation concerning working hours and other employment conditions. Visit </t>
    </r>
    <r>
      <rPr>
        <u/>
        <sz val="14"/>
        <color rgb="FF02833F"/>
        <rFont val="Calibri"/>
        <family val="2"/>
        <scheme val="minor"/>
      </rPr>
      <t>Fair Work</t>
    </r>
    <r>
      <rPr>
        <sz val="14"/>
        <color theme="1" tint="0.34998626667073579"/>
        <rFont val="Calibri"/>
        <family val="2"/>
        <scheme val="minor"/>
      </rPr>
      <t xml:space="preserve"> for information on award conditions covering disability workers.</t>
    </r>
  </si>
  <si>
    <r>
      <rPr>
        <b/>
        <sz val="14"/>
        <color theme="1" tint="0.34998626667073579"/>
        <rFont val="Calibri"/>
        <family val="2"/>
        <scheme val="minor"/>
      </rPr>
      <t xml:space="preserve">7. Address gaps in supervisor and management capabilities: </t>
    </r>
    <r>
      <rPr>
        <sz val="14"/>
        <color theme="1" tint="0.34998626667073579"/>
        <rFont val="Calibri"/>
        <family val="2"/>
        <scheme val="minor"/>
      </rPr>
      <t xml:space="preserve">The Framework provides detailed guidance on the capabilities supervisors and managers need to provide effective support and leadership to workers. The Framework also describes the </t>
    </r>
    <r>
      <rPr>
        <u/>
        <sz val="14"/>
        <color rgb="FF02833F"/>
        <rFont val="Calibri"/>
        <family val="2"/>
        <scheme val="minor"/>
      </rPr>
      <t>capabilities business leaders, senior managers and supervisors</t>
    </r>
    <r>
      <rPr>
        <sz val="14"/>
        <color theme="1" tint="0.34998626667073579"/>
        <rFont val="Calibri"/>
        <family val="2"/>
        <scheme val="minor"/>
      </rPr>
      <t xml:space="preserve"> need to manage a capable workforce. Review this section of the Framework to check whether your organisation has the systems and capabilities needed. If you find gaps, decide on, prioritise strategies, and develop a plan for how to address and implement them. </t>
    </r>
  </si>
  <si>
    <r>
      <t xml:space="preserve">All employers have a responsibility to provide a safe working environment. If you have identified </t>
    </r>
    <r>
      <rPr>
        <b/>
        <sz val="14"/>
        <color theme="1" tint="0.34998626667073579"/>
        <rFont val="Calibri"/>
        <family val="2"/>
        <scheme val="minor"/>
      </rPr>
      <t>safety</t>
    </r>
    <r>
      <rPr>
        <sz val="14"/>
        <color theme="1" tint="0.34998626667073579"/>
        <rFont val="Calibri"/>
        <family val="2"/>
        <scheme val="minor"/>
      </rPr>
      <t xml:space="preserve"> as a priority for action, consider the strategies below.</t>
    </r>
  </si>
  <si>
    <r>
      <rPr>
        <b/>
        <sz val="14"/>
        <color theme="1" tint="0.34998626667073579"/>
        <rFont val="Calibri"/>
        <family val="2"/>
        <scheme val="minor"/>
      </rPr>
      <t xml:space="preserve">1. Identifying your risks: </t>
    </r>
    <r>
      <rPr>
        <sz val="14"/>
        <color theme="1" tint="0.34998626667073579"/>
        <rFont val="Calibri"/>
        <family val="2"/>
        <scheme val="minor"/>
      </rPr>
      <t>Review incident reports to understand your organisation's history of incidents and near-misses on a regular basis, identify your priorities and address risks.</t>
    </r>
  </si>
  <si>
    <r>
      <rPr>
        <b/>
        <sz val="14"/>
        <color theme="1" tint="0.34998626667073579"/>
        <rFont val="Calibri"/>
        <family val="2"/>
        <scheme val="minor"/>
      </rPr>
      <t>2. Training on common hazards:</t>
    </r>
    <r>
      <rPr>
        <sz val="14"/>
        <color theme="1" tint="0.34998626667073579"/>
        <rFont val="Calibri"/>
        <family val="2"/>
        <scheme val="minor"/>
      </rPr>
      <t xml:space="preserve"> Establish a system to ensure workers know how to identify and manage common hazards and risks, providing regular opportunities to check and refresh knowledge. </t>
    </r>
  </si>
  <si>
    <r>
      <t xml:space="preserve">3. Supporting WHS in participants' homes: </t>
    </r>
    <r>
      <rPr>
        <sz val="14"/>
        <color theme="1" tint="0.34998626667073579"/>
        <rFont val="Calibri"/>
        <family val="2"/>
        <scheme val="minor"/>
      </rPr>
      <t>Many workers deliver support to participants in their own home. This means that workers need support to discuss and manage hazards with NDIS participants in ways that respect that they are working in a person's home and that keep both themselves and the participant safe. Consider how your organisation supports the safety of workers who are delivering supports in home or community settings.</t>
    </r>
  </si>
  <si>
    <r>
      <rPr>
        <b/>
        <sz val="14"/>
        <color theme="1" tint="0.34998626667073579"/>
        <rFont val="Calibri"/>
        <family val="2"/>
        <scheme val="minor"/>
      </rPr>
      <t xml:space="preserve">4. Training about infection prevention and control: </t>
    </r>
    <r>
      <rPr>
        <sz val="14"/>
        <color theme="1" tint="0.34998626667073579"/>
        <rFont val="Calibri"/>
        <family val="2"/>
        <scheme val="minor"/>
      </rPr>
      <t>Establish processes and training, including refresher training to ensure workers understand what they need to do to make sure they are protecting themselves and the people they support from infectious diseases.</t>
    </r>
  </si>
  <si>
    <r>
      <rPr>
        <b/>
        <sz val="14"/>
        <color theme="1" tint="0.34998626667073579"/>
        <rFont val="Calibri"/>
        <family val="2"/>
        <scheme val="minor"/>
      </rPr>
      <t xml:space="preserve">5. Be alert to worker burnout: </t>
    </r>
    <r>
      <rPr>
        <sz val="14"/>
        <color theme="1" tint="0.34998626667073579"/>
        <rFont val="Calibri"/>
        <family val="2"/>
        <scheme val="minor"/>
      </rPr>
      <t xml:space="preserve">Your supervisors should know how to identify early warning signs of worker stress and burnout. Establish a strategy to identify and address worker burnout. For example, reviewing supervisor training, providing and promoting access to an Employee Assistance Program (EAP), providing timely access to supervision and support. </t>
    </r>
    <r>
      <rPr>
        <u/>
        <sz val="14"/>
        <color rgb="FF02833F"/>
        <rFont val="Calibri"/>
        <family val="2"/>
        <scheme val="minor"/>
      </rPr>
      <t>Safe Work Australia</t>
    </r>
    <r>
      <rPr>
        <sz val="14"/>
        <color theme="1" tint="0.34998626667073579"/>
        <rFont val="Calibri"/>
        <family val="2"/>
        <scheme val="minor"/>
      </rPr>
      <t xml:space="preserve"> has information for employers about WHS obligations.  You should also check with your relevant state or territory authority for further guidance. </t>
    </r>
  </si>
  <si>
    <r>
      <t xml:space="preserve">Use 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for advice on how to support worker well-being and build a positive, developmental relationship with each worker.</t>
    </r>
  </si>
  <si>
    <r>
      <t xml:space="preserve">If </t>
    </r>
    <r>
      <rPr>
        <b/>
        <sz val="14"/>
        <color theme="1" tint="0.34998626667073579"/>
        <rFont val="Calibri"/>
        <family val="2"/>
        <scheme val="minor"/>
      </rPr>
      <t>recruitment</t>
    </r>
    <r>
      <rPr>
        <sz val="14"/>
        <color theme="1" tint="0.34998626667073579"/>
        <rFont val="Calibri"/>
        <family val="2"/>
        <scheme val="minor"/>
      </rPr>
      <t xml:space="preserve"> is a priority for action, consider the strategies below. In addition, you may find it useful to consider strategies for workforce composition, attraction and retention of workers as these also impact on workforce attraction.</t>
    </r>
  </si>
  <si>
    <r>
      <rPr>
        <sz val="14"/>
        <color theme="1" tint="0.34998626667073579"/>
        <rFont val="Calibri"/>
        <family val="2"/>
        <scheme val="minor"/>
      </rPr>
      <t xml:space="preserve">You could encourage applicants to complete the NDIS Commission's </t>
    </r>
    <r>
      <rPr>
        <u/>
        <sz val="14"/>
        <color rgb="FF02833F"/>
        <rFont val="Calibri"/>
        <family val="2"/>
        <scheme val="minor"/>
      </rPr>
      <t>Self-Assessment Tool for Potential Workers</t>
    </r>
    <r>
      <rPr>
        <sz val="14"/>
        <color theme="1" tint="0.34998626667073579"/>
        <rFont val="Calibri"/>
        <family val="2"/>
        <scheme val="minor"/>
      </rPr>
      <t xml:space="preserve"> to check whether they are a good fit for disability work.</t>
    </r>
  </si>
  <si>
    <r>
      <rPr>
        <b/>
        <sz val="14"/>
        <color theme="1" tint="0.34998626667073579"/>
        <rFont val="Calibri"/>
        <family val="2"/>
        <scheme val="minor"/>
      </rPr>
      <t xml:space="preserve">1. Reaching the right people: </t>
    </r>
    <r>
      <rPr>
        <sz val="14"/>
        <color theme="1" tint="0.34998626667073579"/>
        <rFont val="Calibri"/>
        <family val="2"/>
        <scheme val="minor"/>
      </rPr>
      <t>If your current approach to describing and advertising jobs is not attracting the right people and/or to stay once employed, you may need to review it. The following capability-based tools may assist you with this:</t>
    </r>
  </si>
  <si>
    <r>
      <rPr>
        <sz val="14"/>
        <color theme="1" tint="0.34998626667073579"/>
        <rFont val="Calibri"/>
        <family val="2"/>
        <scheme val="minor"/>
      </rPr>
      <t xml:space="preserve">• </t>
    </r>
    <r>
      <rPr>
        <u/>
        <sz val="14"/>
        <color rgb="FF02833F"/>
        <rFont val="Calibri"/>
        <family val="2"/>
        <scheme val="minor"/>
      </rPr>
      <t>Position Description Tool</t>
    </r>
  </si>
  <si>
    <r>
      <rPr>
        <sz val="14"/>
        <color theme="1" tint="0.34998626667073579"/>
        <rFont val="Calibri"/>
        <family val="2"/>
        <scheme val="minor"/>
      </rPr>
      <t xml:space="preserve">• </t>
    </r>
    <r>
      <rPr>
        <u/>
        <sz val="14"/>
        <color rgb="FF02833F"/>
        <rFont val="Calibri"/>
        <family val="2"/>
        <scheme val="minor"/>
      </rPr>
      <t>Recruitment and Selection Resources</t>
    </r>
  </si>
  <si>
    <r>
      <rPr>
        <sz val="14"/>
        <color theme="1" tint="0.34998626667073579"/>
        <rFont val="Calibri"/>
        <family val="2"/>
        <scheme val="minor"/>
      </rPr>
      <t xml:space="preserve">You could also encourage applicants to review the </t>
    </r>
    <r>
      <rPr>
        <u/>
        <sz val="14"/>
        <color rgb="FF02833F"/>
        <rFont val="Calibri"/>
        <family val="2"/>
        <scheme val="minor"/>
      </rPr>
      <t>Career Options Guide</t>
    </r>
    <r>
      <rPr>
        <sz val="14"/>
        <color theme="1" tint="0.34998626667073579"/>
        <rFont val="Calibri"/>
        <family val="2"/>
        <scheme val="minor"/>
      </rPr>
      <t xml:space="preserve"> to get an idea of the different roles and opportunities this work can unlock. </t>
    </r>
  </si>
  <si>
    <r>
      <rPr>
        <b/>
        <sz val="14"/>
        <color theme="1" tint="0.34998626667073579"/>
        <rFont val="Calibri"/>
        <family val="2"/>
        <scheme val="minor"/>
      </rPr>
      <t xml:space="preserve">2. Advertising strategy: </t>
    </r>
    <r>
      <rPr>
        <sz val="14"/>
        <color theme="1" tint="0.34998626667073579"/>
        <rFont val="Calibri"/>
        <family val="2"/>
        <scheme val="minor"/>
      </rPr>
      <t>Consider where you are advertising roles and what opportunities exist to reach new labour markets. This may include online job seeking platforms, university student career sites, local TAFEs/community training centres and referrals by existing workers. If your current staff are positive about you as an employer, you could also ask staff to promote roles through their own networks. You will find further guidance on developing job ads in the:</t>
    </r>
  </si>
  <si>
    <r>
      <rPr>
        <b/>
        <sz val="14"/>
        <color theme="1" tint="0.34998626667073579"/>
        <rFont val="Calibri"/>
        <family val="2"/>
        <scheme val="minor"/>
      </rPr>
      <t xml:space="preserve">1. Improve alignment between NDIS participant needs and mix of role types: </t>
    </r>
    <r>
      <rPr>
        <sz val="14"/>
        <color theme="1" tint="0.34998626667073579"/>
        <rFont val="Calibri"/>
        <family val="2"/>
        <scheme val="minor"/>
      </rPr>
      <t xml:space="preserve">How well does the current mix of roles allow your organisation to meet service delivery goals now and into the future? What does your business plan tell you and what do you know about the needs of the participants you support and how they may change? For example, if you are planning to increase delivery of more complex supports, will you have the skilled workers and supervisors needed to support this plan? If the goals and aspirations or disability and health support needs change for participants will you be able to provide the support they need? If rostering is an issue do you need to consider either systems and/or staffing to address this? A strategy could be to revise your current organisation structure or your role descriptions to better align with current and emerging needs. You can use the </t>
    </r>
    <r>
      <rPr>
        <u/>
        <sz val="14"/>
        <color rgb="FF02833F"/>
        <rFont val="Calibri"/>
        <family val="2"/>
        <scheme val="minor"/>
      </rPr>
      <t>Position Description Tool</t>
    </r>
    <r>
      <rPr>
        <sz val="14"/>
        <color theme="1" tint="0.34998626667073579"/>
        <rFont val="Calibri"/>
        <family val="2"/>
        <scheme val="minor"/>
      </rPr>
      <t xml:space="preserve"> to review the way you describe job roles.</t>
    </r>
  </si>
  <si>
    <r>
      <rPr>
        <b/>
        <sz val="14"/>
        <color theme="1" tint="0.34998626667073579"/>
        <rFont val="Calibri"/>
        <family val="2"/>
        <scheme val="minor"/>
      </rPr>
      <t xml:space="preserve">2. Job design and career pathways: </t>
    </r>
    <r>
      <rPr>
        <sz val="14"/>
        <color theme="1" tint="0.34998626667073579"/>
        <rFont val="Calibri"/>
        <family val="2"/>
        <scheme val="minor"/>
      </rPr>
      <t>How closely do the jobs you offer match the interests of people you aim to attract? What feedback do you have from employees who resign about their reasons for leaving? Are you seeking staff feedback about why they like their role, why they like working for your organisation, what they value, and what the benefits are of working with people with disability?  Some strategies to consider are:</t>
    </r>
  </si>
  <si>
    <r>
      <t xml:space="preserve">4. Establish links to potential labour pools: </t>
    </r>
    <r>
      <rPr>
        <sz val="14"/>
        <color theme="1" tint="0.34998626667073579"/>
        <rFont val="Calibri"/>
        <family val="2"/>
        <scheme val="minor"/>
      </rPr>
      <t>Consider the characteristics of the workers you need. For example, you may want to recruit younger workers, workers with a particular interest or skill set to meet the needs and interests of NDIS participants. A strategy is to identify how to connect to potential recruits such as establishing links with local education providers, setting up a volunteer program, connecting with local community groups, offering student placements and work experience, or targeting specific cohorts such as parents returning to work or workers with experience in other service industries.</t>
    </r>
  </si>
  <si>
    <r>
      <t xml:space="preserve">5. Review the balance of employment arrangements: </t>
    </r>
    <r>
      <rPr>
        <sz val="14"/>
        <color theme="1" tint="0.34998626667073579"/>
        <rFont val="Calibri"/>
        <family val="2"/>
        <scheme val="minor"/>
      </rPr>
      <t>Is a high proportion of casuals with short employment tenure contributing to lack of continuity of support to participants and lack of engagement for workers? A strategy is to shift the balance of casual to permanent employment arrangements to increase workforce stability and improve employee engagement with your organisation.</t>
    </r>
  </si>
  <si>
    <r>
      <t xml:space="preserve">You will also find practical suggestions about how to use capabilities to underpin recruitment and selection of workers in the </t>
    </r>
    <r>
      <rPr>
        <u/>
        <sz val="14"/>
        <color rgb="FF02833F"/>
        <rFont val="Calibri"/>
        <family val="2"/>
        <scheme val="minor"/>
      </rPr>
      <t>Recruitment and Selection Resources</t>
    </r>
    <r>
      <rPr>
        <sz val="14"/>
        <color theme="1" tint="0.34998626667073579"/>
        <rFont val="Calibri"/>
        <family val="2"/>
        <scheme val="minor"/>
      </rPr>
      <t>.</t>
    </r>
  </si>
  <si>
    <r>
      <rPr>
        <b/>
        <sz val="14"/>
        <color theme="1" tint="0.34998626667073579"/>
        <rFont val="Calibri"/>
        <family val="2"/>
        <scheme val="minor"/>
      </rPr>
      <t xml:space="preserve">3. Advertising: </t>
    </r>
    <r>
      <rPr>
        <sz val="14"/>
        <color theme="1" tint="0.34998626667073579"/>
        <rFont val="Calibri"/>
        <family val="2"/>
        <scheme val="minor"/>
      </rPr>
      <t xml:space="preserve">Does your current approach to describing and advertising jobs attract the right people? Look for opportunities to improve your reach into new labour pools. This may include online job-seeking platforms, university student career sites and local TAFEs/community training centres, referrals by existing workers. You could encourage potential applicants to complete the </t>
    </r>
    <r>
      <rPr>
        <u/>
        <sz val="14"/>
        <color rgb="FF02833F"/>
        <rFont val="Calibri"/>
        <family val="2"/>
        <scheme val="minor"/>
      </rPr>
      <t>Self-Assessment Tool for Potential Workers</t>
    </r>
    <r>
      <rPr>
        <sz val="14"/>
        <color theme="1" tint="0.34998626667073579"/>
        <rFont val="Calibri"/>
        <family val="2"/>
        <scheme val="minor"/>
      </rPr>
      <t xml:space="preserve"> to see if they may be a 'good fit' for disability work.  </t>
    </r>
  </si>
  <si>
    <r>
      <rPr>
        <b/>
        <sz val="14"/>
        <color theme="1" tint="0.34998626667073579"/>
        <rFont val="Calibri"/>
        <family val="2"/>
        <scheme val="minor"/>
      </rPr>
      <t>4. Matching the reality to the promise:</t>
    </r>
    <r>
      <rPr>
        <sz val="14"/>
        <color theme="1" tint="0.34998626667073579"/>
        <rFont val="Calibri"/>
        <family val="2"/>
        <scheme val="minor"/>
      </rPr>
      <t xml:space="preserve">  It is important that the worker’s experience matches what they expected based on your advertisement and other information provided to attract them to the job. Your stated organisational values and culture need to be reflected in all aspects of your workforce management, the work requirements need to match the job description, the opportunities, promised support and any other benefits need to be delivered.</t>
    </r>
  </si>
  <si>
    <r>
      <rPr>
        <b/>
        <sz val="14"/>
        <color theme="1" tint="0.34998626667073579"/>
        <rFont val="Calibri"/>
        <family val="2"/>
        <scheme val="minor"/>
      </rPr>
      <t>2. Attracting the workers you need:</t>
    </r>
    <r>
      <rPr>
        <sz val="14"/>
        <color theme="1" tint="0.34998626667073579"/>
        <rFont val="Calibri"/>
        <family val="2"/>
        <scheme val="minor"/>
      </rPr>
      <t xml:space="preserve"> What does your data indicate about whether you are attracting the right workers? For example, are you experiencing high turnover in the first few months of employment, low engagement, poor performance or attitude? Does this happen across the board or only for one type of role? A strategy is to improve initial screening and recruitment assessment processes. Look at how accurately you describe the role, encourage potential workers to do a self-assessment using the Self-Assessment Tool for Potential Workers and review your recruitment practices. You can use the following tools to help you review the way you describe job roles and manage the recruitment process:
</t>
    </r>
  </si>
  <si>
    <r>
      <t xml:space="preserve">• </t>
    </r>
    <r>
      <rPr>
        <u/>
        <sz val="14"/>
        <color rgb="FF02833F"/>
        <rFont val="Calibri"/>
        <family val="2"/>
        <scheme val="minor"/>
      </rPr>
      <t>Position Description Tool</t>
    </r>
  </si>
  <si>
    <r>
      <t xml:space="preserve">• </t>
    </r>
    <r>
      <rPr>
        <u/>
        <sz val="14"/>
        <color rgb="FF02833F"/>
        <rFont val="Calibri"/>
        <family val="2"/>
        <scheme val="minor"/>
      </rPr>
      <t>Recruitment and Selection Resources</t>
    </r>
  </si>
  <si>
    <r>
      <t xml:space="preserve">Attracting the workers you need is an essential first step, but retaining them is equally important. High turnover is a waste of resources and is also likely to affect your ability to provide safe and high quality supports and services to NDIS participants. If you have identified workforce </t>
    </r>
    <r>
      <rPr>
        <b/>
        <sz val="14"/>
        <color theme="1" tint="0.34998626667073579"/>
        <rFont val="Calibri"/>
        <family val="2"/>
        <scheme val="minor"/>
      </rPr>
      <t>retention</t>
    </r>
    <r>
      <rPr>
        <sz val="14"/>
        <color theme="1" tint="0.34998626667073579"/>
        <rFont val="Calibri"/>
        <family val="2"/>
        <scheme val="minor"/>
      </rPr>
      <t xml:space="preserve"> as a priority for action, consider the strategies below. In addition, you may consider strategies for workforce attraction and for workforce culture as these will also influence worker retention.</t>
    </r>
  </si>
  <si>
    <r>
      <rPr>
        <b/>
        <sz val="14"/>
        <color theme="1" tint="0.34998626667073579"/>
        <rFont val="Calibri"/>
        <family val="2"/>
        <scheme val="minor"/>
      </rPr>
      <t xml:space="preserve">1. Employee Value Proposition (EVP): </t>
    </r>
    <r>
      <rPr>
        <sz val="14"/>
        <color theme="1" tint="0.34998626667073579"/>
        <rFont val="Calibri"/>
        <family val="2"/>
        <scheme val="minor"/>
      </rPr>
      <t xml:space="preserve">What is attractive to existing employees in working for your organisation? What do you know about what workers want? If you were to ask an employee about the benefits they get working with your organisation, what would you expect to hear? Hours of work, clarity of role, trust in management, opportunities for feedback, debriefing, supervisor and peer support, safety, learning and development and recognition are some common responses. If you do not know what workers want or the issues they have, consider options for regularly checking in with them to collect this information. For example a suggestions box or using an independently-run regular climate survey that will allow employees to give you anonymous feedback. If data suggests your organisation is not meeting your workforce’s expectations, a strategy is to put systems in place to directly involve workers in finding ways to improve the way organisation and how work is done. Use 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for advice on how to support worker wellbeing and build a positive, developmental relationship with each worker.</t>
    </r>
  </si>
  <si>
    <r>
      <rPr>
        <b/>
        <sz val="14"/>
        <color theme="1" tint="0.34998626667073579"/>
        <rFont val="Calibri"/>
        <family val="2"/>
        <scheme val="minor"/>
      </rPr>
      <t xml:space="preserve">2. Employment arrangements: </t>
    </r>
    <r>
      <rPr>
        <sz val="14"/>
        <color theme="1" tint="0.34998626667073579"/>
        <rFont val="Calibri"/>
        <family val="2"/>
        <scheme val="minor"/>
      </rPr>
      <t>Work instability is not unique to the disability sector but can be a significant deterrent for workers looking for job security and certainty about their work arrangements. It can also have a negative impact on the quality of support where NDIS participants experience a 'revolving door' of inexperienced workers. Consider whether your mix of permanent, contract and casual work is meeting the needs of the organisation, participants, and workers. When reviewing these arrangements, you should also check your responsibilities as an employer to comply with industrial regulations as well as the NDIS Practice Standards. A strategy is to adjust the mix of employee employment arrangements to improve job stability and NDIS participant satisfaction with the supports and services they receive.</t>
    </r>
  </si>
  <si>
    <r>
      <rPr>
        <b/>
        <sz val="14"/>
        <color theme="1" tint="0.34998626667073579"/>
        <rFont val="Calibri"/>
        <family val="2"/>
        <scheme val="minor"/>
      </rPr>
      <t xml:space="preserve">3. Onboarding: </t>
    </r>
    <r>
      <rPr>
        <sz val="14"/>
        <color theme="1" tint="0.34998626667073579"/>
        <rFont val="Calibri"/>
        <family val="2"/>
        <scheme val="minor"/>
      </rPr>
      <t>Review workforce turnover in the initial 3-6 months of employment to check whether this is an area requiring attention. Common reasons for early departures include:</t>
    </r>
  </si>
  <si>
    <r>
      <t xml:space="preserve">Make sure all workers complete the NDIS Commission's </t>
    </r>
    <r>
      <rPr>
        <u/>
        <sz val="14"/>
        <color rgb="FF02833F"/>
        <rFont val="Calibri"/>
        <family val="2"/>
        <scheme val="minor"/>
      </rPr>
      <t>Worker Orientation Module - 'Quality, Safety and You'</t>
    </r>
    <r>
      <rPr>
        <sz val="14"/>
        <color theme="1" tint="0.34998626667073579"/>
        <rFont val="Calibri"/>
        <family val="2"/>
        <scheme val="minor"/>
      </rPr>
      <t xml:space="preserve"> as part of the onboarding process.</t>
    </r>
  </si>
  <si>
    <r>
      <t>4. Address turnover:</t>
    </r>
    <r>
      <rPr>
        <sz val="14"/>
        <color theme="1" tint="0.34998626667073579"/>
        <rFont val="Calibri"/>
        <family val="2"/>
        <scheme val="minor"/>
      </rPr>
      <t xml:space="preserve"> If early turnover is a problem, you could conduct exit interviews, and/or ask exiting employees to respond to a survey to help you understand why they are leaving. Look at how effective your current onboarding practices are. For example:</t>
    </r>
  </si>
  <si>
    <r>
      <t xml:space="preserve">• Do you use shadow shifts? If so, do the experienced workers you ask to assist have the best skills and attitudes to act as guides? Do they know how to demonstrate and what to explain about the role? You could refer to the </t>
    </r>
    <r>
      <rPr>
        <u/>
        <sz val="14"/>
        <color rgb="FF02833F"/>
        <rFont val="Calibri"/>
        <family val="2"/>
        <scheme val="minor"/>
      </rPr>
      <t>Buddy Shift Tip Sheet</t>
    </r>
    <r>
      <rPr>
        <sz val="14"/>
        <color theme="1" tint="0.34998626667073579"/>
        <rFont val="Calibri"/>
        <family val="2"/>
        <scheme val="minor"/>
      </rPr>
      <t xml:space="preserve"> in the supervision resources for more information.</t>
    </r>
  </si>
  <si>
    <r>
      <t xml:space="preserve">• Do your experienced and new workers have an understanding of requirements under the </t>
    </r>
    <r>
      <rPr>
        <u/>
        <sz val="14"/>
        <color rgb="FF02833F"/>
        <rFont val="Calibri"/>
        <family val="2"/>
        <scheme val="minor"/>
      </rPr>
      <t>Framework</t>
    </r>
    <r>
      <rPr>
        <sz val="14"/>
        <color theme="1" tint="0.34998626667073579"/>
        <rFont val="Calibri"/>
        <family val="2"/>
        <scheme val="minor"/>
      </rPr>
      <t>?</t>
    </r>
  </si>
  <si>
    <r>
      <t xml:space="preserve">• How do you make sure your new recruits know what they need to know and do? What supervision and support arrangements have you put in place? Do they have easy access to more intensive support until they are confident in their role? Use the </t>
    </r>
    <r>
      <rPr>
        <u/>
        <sz val="14"/>
        <color rgb="FF02833F"/>
        <rFont val="Calibri"/>
        <family val="2"/>
        <scheme val="minor"/>
      </rPr>
      <t>supervision resources</t>
    </r>
    <r>
      <rPr>
        <sz val="14"/>
        <color theme="1" tint="0.34998626667073579"/>
        <rFont val="Calibri"/>
        <family val="2"/>
        <scheme val="minor"/>
      </rPr>
      <t xml:space="preserve"> to support your review of these aspects.</t>
    </r>
  </si>
  <si>
    <t>A strategy is to establish or improve onboarding practices, including induction, initial on-job training and consistent, positive and responsive supervision. For more details guidance on how to do this use the:</t>
  </si>
  <si>
    <r>
      <rPr>
        <b/>
        <sz val="14"/>
        <color theme="1" tint="0.34998626667073579"/>
        <rFont val="Calibri"/>
        <family val="2"/>
        <scheme val="minor"/>
      </rPr>
      <t xml:space="preserve">5. Supervision, coaching and mentoring: </t>
    </r>
    <r>
      <rPr>
        <sz val="14"/>
        <color theme="1" tint="0.34998626667073579"/>
        <rFont val="Calibri"/>
        <family val="2"/>
        <scheme val="minor"/>
      </rPr>
      <t>Make sure workers have access to the support they need. All workers need regular positive and constructive feedback on their work, as well as opportunities to reflect on the way they are working. This is especially important at key points in the employment cycle, such as when workers first start in a new role or when workers are responsible for work that is particularly demanding or stressful. Workers doing different types of work and with different levels of experience need different types of mentoring and supervision. Individual workers also vary in the kind of support they find most useful. Do you seek feedback from workers about what would be most helpful? A strategy is to collect this information and develop a tailored approach to meet different needs</t>
    </r>
    <r>
      <rPr>
        <b/>
        <sz val="14"/>
        <color theme="1" tint="0.34998626667073579"/>
        <rFont val="Calibri"/>
        <family val="2"/>
        <scheme val="minor"/>
      </rPr>
      <t xml:space="preserve">. </t>
    </r>
    <r>
      <rPr>
        <sz val="14"/>
        <color theme="1" tint="0.34998626667073579"/>
        <rFont val="Calibri"/>
        <family val="2"/>
        <scheme val="minor"/>
      </rPr>
      <t>You will find practical guidance on how to set up the worker-supervisor relationship and provide coaching and support in the:</t>
    </r>
  </si>
  <si>
    <r>
      <rPr>
        <b/>
        <sz val="14"/>
        <color theme="1" tint="0.34998626667073579"/>
        <rFont val="Calibri"/>
        <family val="2"/>
        <scheme val="minor"/>
      </rPr>
      <t xml:space="preserve">6. Staff wellbeing and support: </t>
    </r>
    <r>
      <rPr>
        <sz val="14"/>
        <color theme="1" tint="0.34998626667073579"/>
        <rFont val="Calibri"/>
        <family val="2"/>
        <scheme val="minor"/>
      </rPr>
      <t>What do your Work Health and Safety (WHS) data and worker feedback sources tell you about worker wellbeing? Consider the arrangements you have in place to manage work-related risks to staff wellbeing, ensure that workers feel safe and know they are able to access support when they need it. A strategy is to train supervisors and frontline management to ensure they can identify early signs of worker burnout, know how to support staff wellbeing, know what resources your organisation offers to support workers affected by WHS issues and discuss these with the worker, and know the formal reporting requirements to action when incidents occur.</t>
    </r>
  </si>
  <si>
    <r>
      <rPr>
        <b/>
        <sz val="14"/>
        <color theme="1" tint="0.34998626667073579"/>
        <rFont val="Calibri"/>
        <family val="2"/>
        <scheme val="minor"/>
      </rPr>
      <t xml:space="preserve">7. Regular monitoring and improvement: </t>
    </r>
    <r>
      <rPr>
        <sz val="14"/>
        <color theme="1" tint="0.34998626667073579"/>
        <rFont val="Calibri"/>
        <family val="2"/>
        <scheme val="minor"/>
      </rPr>
      <t>Do you regularly seek feedback from the workers in your organisation? Informal and formal worker pulse checks, independently run climate surveys, and exit interviews are good sources of information about why workers stay and why they leave. If you are not already collecting this information, a strategy is to put in place mechanisms to collect this information on a regular basis.</t>
    </r>
  </si>
  <si>
    <r>
      <rPr>
        <b/>
        <sz val="14"/>
        <color theme="1" tint="0.34998626667073579"/>
        <rFont val="Calibri"/>
        <family val="2"/>
        <scheme val="minor"/>
      </rPr>
      <t>6. Recognition:</t>
    </r>
    <r>
      <rPr>
        <sz val="14"/>
        <color theme="1" tint="0.34998626667073579"/>
        <rFont val="Calibri"/>
        <family val="2"/>
        <scheme val="minor"/>
      </rPr>
      <t xml:space="preserve"> Recognise good work, acknowledge progress, and provide timely feedback. A strategy could be to develop a reward and recognition program to support a motivated and engaged workforce. Genuine acknowledgement of appreciation can be as simple as saying thank you in the moment or sending personalised thank you emails. More elaborate approaches can include profiling 'employees of the month' in meetings or news updates or setting up an employee wall of fame. It is important to acknowledge team effort as well as individual effort. See the </t>
    </r>
    <r>
      <rPr>
        <u/>
        <sz val="14"/>
        <color rgb="FF02833F"/>
        <rFont val="Calibri"/>
        <family val="2"/>
        <scheme val="minor"/>
      </rPr>
      <t>Feedback Tip Sheet</t>
    </r>
    <r>
      <rPr>
        <sz val="14"/>
        <color theme="1" tint="0.34998626667073579"/>
        <rFont val="Calibri"/>
        <family val="2"/>
        <scheme val="minor"/>
      </rPr>
      <t xml:space="preserve"> for suggestions on structuring effective feedback. </t>
    </r>
  </si>
  <si>
    <r>
      <t xml:space="preserve">You can also use 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for ideas on how to take a collaborative, capability-based approach to supervision.</t>
    </r>
  </si>
  <si>
    <r>
      <rPr>
        <b/>
        <sz val="14"/>
        <color theme="1" tint="0.34998626667073579"/>
        <rFont val="Calibri"/>
        <family val="2"/>
        <scheme val="minor"/>
      </rPr>
      <t>3. Recruitment process:</t>
    </r>
    <r>
      <rPr>
        <sz val="14"/>
        <color theme="1" tint="0.34998626667073579"/>
        <rFont val="Calibri"/>
        <family val="2"/>
        <scheme val="minor"/>
      </rPr>
      <t xml:space="preserve"> If you are attracting sufficient applicants with relevant expertise and training but experience high turnover once they are engaged, there could be several explanations, including, for example, poor match between the job or the benefits you advertised and the reality, insufficient support on the job, etc. Another possible explanation is that your recruitment and selection process may not be ‘fit for purpose’, resulting in selection of candidates who are not a good fit for the job. Use the </t>
    </r>
    <r>
      <rPr>
        <u/>
        <sz val="14"/>
        <color rgb="FF02833F"/>
        <rFont val="Calibri"/>
        <family val="2"/>
        <scheme val="minor"/>
      </rPr>
      <t>Recruitment and Selection Resources</t>
    </r>
    <r>
      <rPr>
        <sz val="14"/>
        <color theme="1" tint="0.34998626667073579"/>
        <rFont val="Calibri"/>
        <family val="2"/>
        <scheme val="minor"/>
      </rPr>
      <t xml:space="preserve"> to help you develop a process that will target the key requirements and capabilities for work in the NDIS.</t>
    </r>
  </si>
  <si>
    <r>
      <rPr>
        <b/>
        <sz val="14"/>
        <color theme="1" tint="0.34998626667073579"/>
        <rFont val="Calibri"/>
        <family val="2"/>
        <scheme val="minor"/>
      </rPr>
      <t xml:space="preserve">4. Feedback: </t>
    </r>
    <r>
      <rPr>
        <sz val="14"/>
        <color theme="1" tint="0.34998626667073579"/>
        <rFont val="Calibri"/>
        <family val="2"/>
        <scheme val="minor"/>
      </rPr>
      <t xml:space="preserve">Ask candidates for feedback on the application and recruitment process. For example, did they find the process simple and engaging? What could be improved? Ensure you have a process to act on this feedback in timely ways. See the </t>
    </r>
    <r>
      <rPr>
        <u/>
        <sz val="14"/>
        <color rgb="FF02833F"/>
        <rFont val="Calibri"/>
        <family val="2"/>
        <scheme val="minor"/>
      </rPr>
      <t>Recruitment and Selection Resources</t>
    </r>
    <r>
      <rPr>
        <sz val="14"/>
        <color theme="1" tint="0.34998626667073579"/>
        <rFont val="Calibri"/>
        <family val="2"/>
        <scheme val="minor"/>
      </rPr>
      <t xml:space="preserve"> for further information.</t>
    </r>
  </si>
  <si>
    <r>
      <rPr>
        <b/>
        <sz val="14"/>
        <color theme="1" tint="0.34998626667073579"/>
        <rFont val="Calibri"/>
        <family val="2"/>
        <scheme val="minor"/>
      </rPr>
      <t>1. Onboarding:</t>
    </r>
    <r>
      <rPr>
        <sz val="14"/>
        <color theme="1" tint="0.34998626667073579"/>
        <rFont val="Calibri"/>
        <family val="2"/>
        <scheme val="minor"/>
      </rPr>
      <t xml:space="preserve"> Onboarding processes can last from a few days to a few weeks. Well-developed onboarding processes give new workers a clear understanding of their roles and responsibilities, with positive supervisory and peer support and plenty of opportunity to ask questions, enabling them to perform effectively with minimal delay. Create an onboarding strategy to provide a welcoming environment for new workers and give them the support and development opportunities they need to feel confident and capable.
The NDIS Commission has developed </t>
    </r>
    <r>
      <rPr>
        <u/>
        <sz val="14"/>
        <color rgb="FF02833F"/>
        <rFont val="Calibri"/>
        <family val="2"/>
        <scheme val="minor"/>
      </rPr>
      <t>online worker training modules and resources</t>
    </r>
    <r>
      <rPr>
        <sz val="14"/>
        <color theme="1" tint="0.34998626667073579"/>
        <rFont val="Calibri"/>
        <family val="2"/>
        <scheme val="minor"/>
      </rPr>
      <t xml:space="preserve"> to introduce new workers to some of the basic expectations of the role.
</t>
    </r>
  </si>
  <si>
    <r>
      <t xml:space="preserve">You should also make sure new workers are familiar with the core capabilities in the </t>
    </r>
    <r>
      <rPr>
        <u/>
        <sz val="14"/>
        <color rgb="FF02833F"/>
        <rFont val="Calibri"/>
        <family val="2"/>
        <scheme val="minor"/>
      </rPr>
      <t>Framework</t>
    </r>
    <r>
      <rPr>
        <sz val="14"/>
        <color theme="1" tint="0.34998626667073579"/>
        <rFont val="Calibri"/>
        <family val="2"/>
        <scheme val="minor"/>
      </rPr>
      <t xml:space="preserve"> as a guide to the approach they are expected to bring to their role.</t>
    </r>
  </si>
  <si>
    <r>
      <rPr>
        <b/>
        <sz val="14"/>
        <color theme="1" tint="0.34998626667073579"/>
        <rFont val="Calibri"/>
        <family val="2"/>
        <scheme val="minor"/>
      </rPr>
      <t xml:space="preserve">3. Training and ongoing development: </t>
    </r>
    <r>
      <rPr>
        <sz val="14"/>
        <color theme="1" tint="0.34998626667073579"/>
        <rFont val="Calibri"/>
        <family val="2"/>
        <scheme val="minor"/>
      </rPr>
      <t xml:space="preserve">Use the Framework to confirm that workers demonstrate the expected behaviours and knowledge, and provide ongoing development to address gaps and maintain currency. Develop an organisation-wide training and development strategy and require each worker to include individual development goals in their performance agreement (refer to </t>
    </r>
    <r>
      <rPr>
        <u/>
        <sz val="14"/>
        <color rgb="FF02833F"/>
        <rFont val="Calibri"/>
        <family val="2"/>
        <scheme val="minor"/>
      </rPr>
      <t>supervision resources</t>
    </r>
    <r>
      <rPr>
        <sz val="14"/>
        <color theme="1" tint="0.34998626667073579"/>
        <rFont val="Calibri"/>
        <family val="2"/>
        <scheme val="minor"/>
      </rPr>
      <t xml:space="preserve"> for guidance and templates). Consider how to make use of different development options such as informal learning, intensive supervision or peer support, in-house information sessions and updates, as well as more structured instruction provided by internal or external trainers.</t>
    </r>
  </si>
  <si>
    <r>
      <rPr>
        <b/>
        <sz val="14"/>
        <color theme="1" tint="0.34998626667073579"/>
        <rFont val="Calibri"/>
        <family val="2"/>
        <scheme val="minor"/>
      </rPr>
      <t xml:space="preserve">4. Assess and reinforce new capabilities: </t>
    </r>
    <r>
      <rPr>
        <sz val="14"/>
        <color theme="1" tint="0.34998626667073579"/>
        <rFont val="Calibri"/>
        <family val="2"/>
        <scheme val="minor"/>
      </rPr>
      <t xml:space="preserve">To get the most out of any training, an organisation needs to have systems to reinforce on the job learning and confirm that training has been effective. Develop a strategy to support this and consider ways to allocate work to provide workers with opportunities to practice, receive constructive feedback, and refine new capabilities. You can access the </t>
    </r>
    <r>
      <rPr>
        <u/>
        <sz val="14"/>
        <color rgb="FF02833F"/>
        <rFont val="Calibri"/>
        <family val="2"/>
        <scheme val="minor"/>
      </rPr>
      <t>Learning and Capability Development: A Guide for Supervisors</t>
    </r>
    <r>
      <rPr>
        <sz val="14"/>
        <color theme="1" tint="0.34998626667073579"/>
        <rFont val="Calibri"/>
        <family val="2"/>
        <scheme val="minor"/>
      </rPr>
      <t xml:space="preserve"> in the supervision resources for more detailed guidance.</t>
    </r>
  </si>
  <si>
    <r>
      <rPr>
        <b/>
        <sz val="14"/>
        <color theme="1" tint="0.34998626667073579"/>
        <rFont val="Calibri"/>
        <family val="2"/>
        <scheme val="minor"/>
      </rPr>
      <t>1. Reshape the workforce and redesign roles:</t>
    </r>
    <r>
      <rPr>
        <sz val="14"/>
        <color theme="1" tint="0.34998626667073579"/>
        <rFont val="Calibri"/>
        <family val="2"/>
        <scheme val="minor"/>
      </rPr>
      <t xml:space="preserve"> This option involves looking at whether you can reassign responsibilities to change the mix of roles you need to deliver different types of support. It can be a useful strategy if you are unable to recruit specific types of workers. For example, many providers struggle to attract the type and number of allied health practitioners they need. One way to reduce reliance on practitioners is to identify elements of the role that could be undertaken by specialised support workers or allied health assistants. Providers challenged by shortages of practitioners in rural and remote locations could explore alternative delivery models where an allied health practitioner works remotely and connects online to instruct and support locally embedded allied health assistants or specialised support workers to deliver hands-on support. You can use the </t>
    </r>
    <r>
      <rPr>
        <u/>
        <sz val="14"/>
        <color rgb="FF02833F"/>
        <rFont val="Calibri"/>
        <family val="2"/>
        <scheme val="minor"/>
      </rPr>
      <t>Position Description Tool</t>
    </r>
    <r>
      <rPr>
        <sz val="14"/>
        <color theme="1" tint="0.34998626667073579"/>
        <rFont val="Calibri"/>
        <family val="2"/>
        <scheme val="minor"/>
      </rPr>
      <t xml:space="preserve"> to create your redesigned roles.</t>
    </r>
  </si>
  <si>
    <r>
      <rPr>
        <b/>
        <sz val="14"/>
        <color theme="1" tint="0.34998626667073579"/>
        <rFont val="Calibri"/>
        <family val="2"/>
        <scheme val="minor"/>
      </rPr>
      <t xml:space="preserve">2. Improve workforce utilisation: </t>
    </r>
    <r>
      <rPr>
        <sz val="14"/>
        <color theme="1" tint="0.34998626667073579"/>
        <rFont val="Calibri"/>
        <family val="2"/>
        <scheme val="minor"/>
      </rPr>
      <t>This strategy is linked to the one above. It involves analysing jobs to look at whether some activities can be redistributed or done differently to free up workers to focus on key activities. For example, you could look at whether it is possible to streamline administrative and reporting responsibilities by introducing more efficient record keeping systems. You could also improve utilisation of workers by looking for ways to allocate work to reduce travel time.</t>
    </r>
  </si>
  <si>
    <r>
      <rPr>
        <b/>
        <sz val="14"/>
        <color theme="1" tint="0.34998626667073579"/>
        <rFont val="Calibri"/>
        <family val="2"/>
        <scheme val="minor"/>
      </rPr>
      <t xml:space="preserve">3. Align employment offerings: </t>
    </r>
    <r>
      <rPr>
        <sz val="14"/>
        <color theme="1" tint="0.34998626667073579"/>
        <rFont val="Calibri"/>
        <family val="2"/>
        <scheme val="minor"/>
      </rPr>
      <t>How closely do your current job offerings align with what workers are looking for in terms of hours, job security and stability? Identify where you are having most difficulty, such as by location or role, and look for opportunities to adjust your approach. You could check what your current workers in these locations/roles find attractive about working for you and/or look at what other comparable organisations are offering. Finding alignment between worker interests and organisational needs could improve job appeal and address workforce gaps. For example, increasing the number of shifts or hours of work for current workers saves time and cost associated with recruitment and onboarding of new staff.</t>
    </r>
  </si>
  <si>
    <r>
      <rPr>
        <b/>
        <sz val="14"/>
        <color theme="1" tint="0.34998626667073579"/>
        <rFont val="Calibri"/>
        <family val="2"/>
        <scheme val="minor"/>
      </rPr>
      <t xml:space="preserve">4. Share underutilised capacity: </t>
    </r>
    <r>
      <rPr>
        <sz val="14"/>
        <color theme="1" tint="0.34998626667073579"/>
        <rFont val="Calibri"/>
        <family val="2"/>
        <scheme val="minor"/>
      </rPr>
      <t>Consider options for sharing workers with organisations with aligned values and capability needs. This can be a useful strategy if you employ specialised workers such as allied health practitioners and have fluctuating demand for their time. You could look to share underutilised hours with other organisations that have similar staffing needs. It can also be an effective way to have greater control over fluctuating demand for general support roles. Rather than relying on external labour hire, you could consider establishing a pool of workers shared by organisations with similar values and procedures to provide increased certainty about the quality and capability of workers available to fill gaps.</t>
    </r>
  </si>
  <si>
    <t>Strategies: Job design and workforce utilisation # 1</t>
  </si>
  <si>
    <t>Strategies: Job design and workforce utilisation # 2</t>
  </si>
  <si>
    <t>Strategies: Job design and workforce utilisation # 3</t>
  </si>
  <si>
    <r>
      <t xml:space="preserve">Establishing and maintaining respectful, trusted relationships provides the foundation of good support. If you have identified the need to improve </t>
    </r>
    <r>
      <rPr>
        <b/>
        <sz val="14"/>
        <color theme="1" tint="0.34998626667073579"/>
        <rFont val="Calibri"/>
        <family val="2"/>
        <scheme val="minor"/>
      </rPr>
      <t>relationships between workers and participants</t>
    </r>
    <r>
      <rPr>
        <sz val="14"/>
        <color theme="1" tint="0.34998626667073579"/>
        <rFont val="Calibri"/>
        <family val="2"/>
        <scheme val="minor"/>
      </rPr>
      <t xml:space="preserve"> as a priority for action,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 </t>
    </r>
  </si>
  <si>
    <r>
      <t xml:space="preserve">Strategies based on the Framework’s core and </t>
    </r>
    <r>
      <rPr>
        <b/>
        <u/>
        <sz val="18"/>
        <color rgb="FF02833F"/>
        <rFont val="Calibri"/>
        <family val="2"/>
        <scheme val="minor"/>
      </rPr>
      <t>organisational capabilities</t>
    </r>
    <r>
      <rPr>
        <b/>
        <sz val="18"/>
        <color rgb="FF275D34"/>
        <rFont val="Calibri"/>
        <family val="2"/>
        <scheme val="minor"/>
      </rPr>
      <t xml:space="preserve"> include: </t>
    </r>
  </si>
  <si>
    <r>
      <rPr>
        <b/>
        <sz val="14"/>
        <color theme="1" tint="0.34998626667073579"/>
        <rFont val="Calibri"/>
        <family val="2"/>
        <scheme val="minor"/>
      </rPr>
      <t>1.</t>
    </r>
    <r>
      <rPr>
        <sz val="14"/>
        <color theme="1" tint="0.34998626667073579"/>
        <rFont val="Calibri"/>
        <family val="2"/>
        <scheme val="minor"/>
      </rPr>
      <t xml:space="preserve"> Ensure workers have the core capabilities needed to build effective relationships and understand roles and boundaries. Depending on the needs of the NDIS participant, you could also refer to the capabilities workers need when supporting people identifying as LGBTIQA+, CALD, Aboriginal and Torres Strait Islander.</t>
    </r>
  </si>
  <si>
    <r>
      <rPr>
        <b/>
        <sz val="14"/>
        <color theme="1" tint="0.34998626667073579"/>
        <rFont val="Calibri"/>
        <family val="2"/>
        <scheme val="minor"/>
      </rPr>
      <t>2.</t>
    </r>
    <r>
      <rPr>
        <sz val="14"/>
        <color theme="1" tint="0.34998626667073579"/>
        <rFont val="Calibri"/>
        <family val="2"/>
        <scheme val="minor"/>
      </rPr>
      <t xml:space="preserve"> Ensure workers are well-matched to meet participant needs and preferences. You could review your recruitment process to find opportunities to directly involve NDIS participants. You could use the </t>
    </r>
    <r>
      <rPr>
        <u/>
        <sz val="14"/>
        <color rgb="FF02833F"/>
        <rFont val="Calibri"/>
        <family val="2"/>
        <scheme val="minor"/>
      </rPr>
      <t>Recruitment and Selection Resources</t>
    </r>
    <r>
      <rPr>
        <sz val="14"/>
        <color theme="1" tint="0.34998626667073579"/>
        <rFont val="Calibri"/>
        <family val="2"/>
        <scheme val="minor"/>
      </rPr>
      <t xml:space="preserve"> and encourage NDIS participants to access the version of this guide designed for them.</t>
    </r>
  </si>
  <si>
    <r>
      <rPr>
        <b/>
        <sz val="14"/>
        <color theme="1" tint="0.34998626667073579"/>
        <rFont val="Calibri"/>
        <family val="2"/>
        <scheme val="minor"/>
      </rPr>
      <t xml:space="preserve">3. </t>
    </r>
    <r>
      <rPr>
        <sz val="14"/>
        <color theme="1" tint="0.34998626667073579"/>
        <rFont val="Calibri"/>
        <family val="2"/>
        <scheme val="minor"/>
      </rPr>
      <t>Provide opportunities for workers to receive and provide feedback, refine skills and knowledge, and think about how their personal values, biases, assumptions, and attitudes influence their practice. Make sure workers have the capabilities needed to encourage and support participants to express their feedback. The following tip sheets in the supervision resources provide practical suggestions on how to do this:</t>
    </r>
  </si>
  <si>
    <r>
      <t xml:space="preserve">• </t>
    </r>
    <r>
      <rPr>
        <u/>
        <sz val="14"/>
        <color rgb="FF02833F"/>
        <rFont val="Calibri"/>
        <family val="2"/>
        <scheme val="minor"/>
      </rPr>
      <t>Feedback Tip Sheet for Supervisors</t>
    </r>
  </si>
  <si>
    <r>
      <t xml:space="preserve">• </t>
    </r>
    <r>
      <rPr>
        <u/>
        <sz val="14"/>
        <color rgb="FF02833F"/>
        <rFont val="Calibri"/>
        <family val="2"/>
        <scheme val="minor"/>
      </rPr>
      <t>Reflective Practice Tip Sheet for Supervisors and Workers</t>
    </r>
  </si>
  <si>
    <r>
      <t xml:space="preserve">Workers need to be confident and capable to undertake their role. If your feedback from participants and/or workers suggests that this is a priority for action,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t>
    </r>
  </si>
  <si>
    <r>
      <rPr>
        <b/>
        <sz val="14"/>
        <color theme="1" tint="0.34998626667073579"/>
        <rFont val="Calibri"/>
        <family val="2"/>
        <scheme val="minor"/>
      </rPr>
      <t>1.</t>
    </r>
    <r>
      <rPr>
        <sz val="14"/>
        <color theme="1" tint="0.34998626667073579"/>
        <rFont val="Calibri"/>
        <family val="2"/>
        <scheme val="minor"/>
      </rPr>
      <t xml:space="preserve"> Ensure workers are well-matched to meet NDIS participant needs and preferences. You can use the </t>
    </r>
    <r>
      <rPr>
        <u/>
        <sz val="14"/>
        <color rgb="FF02833F"/>
        <rFont val="Calibri"/>
        <family val="2"/>
        <scheme val="minor"/>
      </rPr>
      <t>Recruitment and Selection Resources</t>
    </r>
    <r>
      <rPr>
        <sz val="14"/>
        <color theme="1" tint="0.34998626667073579"/>
        <rFont val="Calibri"/>
        <family val="2"/>
        <scheme val="minor"/>
      </rPr>
      <t xml:space="preserve"> for further guidance on how to do this.</t>
    </r>
  </si>
  <si>
    <r>
      <rPr>
        <b/>
        <sz val="14"/>
        <color theme="1" tint="0.34998626667073579"/>
        <rFont val="Calibri"/>
        <family val="2"/>
        <scheme val="minor"/>
      </rPr>
      <t>3.</t>
    </r>
    <r>
      <rPr>
        <sz val="14"/>
        <color theme="1" tint="0.34998626667073579"/>
        <rFont val="Calibri"/>
        <family val="2"/>
        <scheme val="minor"/>
      </rPr>
      <t xml:space="preserve"> Ensure that workers understand their role and responsibilities in supporting participants to keep themselves safe and healthy, including accessing routine health screenings and preventative health care.</t>
    </r>
  </si>
  <si>
    <r>
      <rPr>
        <b/>
        <sz val="14"/>
        <color theme="1" tint="0.34998626667073579"/>
        <rFont val="Calibri"/>
        <family val="2"/>
        <scheme val="minor"/>
      </rPr>
      <t>4.</t>
    </r>
    <r>
      <rPr>
        <sz val="14"/>
        <color theme="1" tint="0.34998626667073579"/>
        <rFont val="Calibri"/>
        <family val="2"/>
        <scheme val="minor"/>
      </rPr>
      <t xml:space="preserve"> Use the Framework to check that workers have the capabilities needed for their roles and the work assigned to them. Support workers to address any identified gaps. Discuss alternative options for workers whose attitudes, skills and knowledge consistently show they may not be a good fit with disability support work.</t>
    </r>
  </si>
  <si>
    <r>
      <rPr>
        <b/>
        <sz val="14"/>
        <color theme="1" tint="0.34998626667073579"/>
        <rFont val="Calibri"/>
        <family val="2"/>
        <scheme val="minor"/>
      </rPr>
      <t xml:space="preserve">5. </t>
    </r>
    <r>
      <rPr>
        <sz val="14"/>
        <color theme="1" tint="0.34998626667073579"/>
        <rFont val="Calibri"/>
        <family val="2"/>
        <scheme val="minor"/>
      </rPr>
      <t xml:space="preserve">Provide opportunities for workers to reflect on their practice, debrief about challenging situations or events, and share learnings with supervisors, peers and experts, including people with lived experience. You can use the </t>
    </r>
    <r>
      <rPr>
        <u/>
        <sz val="14"/>
        <color rgb="FF02833F"/>
        <rFont val="Calibri"/>
        <family val="2"/>
        <scheme val="minor"/>
      </rPr>
      <t>Reflective Practice Tip Sheet</t>
    </r>
    <r>
      <rPr>
        <sz val="14"/>
        <color theme="1" tint="0.34998626667073579"/>
        <rFont val="Calibri"/>
        <family val="2"/>
        <scheme val="minor"/>
      </rPr>
      <t xml:space="preserve"> from the supervision resources for suggestions on how to do this.</t>
    </r>
  </si>
  <si>
    <r>
      <rPr>
        <b/>
        <sz val="14"/>
        <color theme="1" tint="0.34998626667073579"/>
        <rFont val="Calibri"/>
        <family val="2"/>
        <scheme val="minor"/>
      </rPr>
      <t>6.</t>
    </r>
    <r>
      <rPr>
        <sz val="14"/>
        <color theme="1" tint="0.34998626667073579"/>
        <rFont val="Calibri"/>
        <family val="2"/>
        <scheme val="minor"/>
      </rPr>
      <t xml:space="preserve"> Build workers’ capability to support positive risk taking and to work alongside NDIS participants to implement individual safeguards that enable choice and manage risks.</t>
    </r>
  </si>
  <si>
    <r>
      <rPr>
        <b/>
        <sz val="14"/>
        <color theme="1" tint="0.34998626667073579"/>
        <rFont val="Calibri"/>
        <family val="2"/>
        <scheme val="minor"/>
      </rPr>
      <t xml:space="preserve">7. </t>
    </r>
    <r>
      <rPr>
        <sz val="14"/>
        <color theme="1" tint="0.34998626667073579"/>
        <rFont val="Calibri"/>
        <family val="2"/>
        <scheme val="minor"/>
      </rPr>
      <t>Engage with and learn from people with lived experience as colleagues, experts and advisers.</t>
    </r>
  </si>
  <si>
    <r>
      <t xml:space="preserve">You can encourage potential workers to use the </t>
    </r>
    <r>
      <rPr>
        <u/>
        <sz val="14"/>
        <color rgb="FF02833F"/>
        <rFont val="Calibri"/>
        <family val="2"/>
        <scheme val="minor"/>
      </rPr>
      <t>Self-Assessment Tool for Potential Workers</t>
    </r>
    <r>
      <rPr>
        <sz val="14"/>
        <color theme="1" tint="0.34998626667073579"/>
        <rFont val="Calibri"/>
        <family val="2"/>
        <scheme val="minor"/>
      </rPr>
      <t xml:space="preserve"> to check if they may be a good fit for the role. </t>
    </r>
  </si>
  <si>
    <r>
      <t xml:space="preserve">You could also promote the </t>
    </r>
    <r>
      <rPr>
        <u/>
        <sz val="14"/>
        <color rgb="FF02833F"/>
        <rFont val="Calibri"/>
        <family val="2"/>
        <scheme val="minor"/>
      </rPr>
      <t>Career Options Guide</t>
    </r>
    <r>
      <rPr>
        <sz val="14"/>
        <color theme="1" tint="0.34998626667073579"/>
        <rFont val="Calibri"/>
        <family val="2"/>
        <scheme val="minor"/>
      </rPr>
      <t xml:space="preserve"> for existing workers who may wish to develop their career and get suggestions on next steps to take to prepare for new roles.</t>
    </r>
  </si>
  <si>
    <r>
      <t xml:space="preserve">Establishing robust systems to invite and encourage NDIS participant feedback is an essential feature of good support. If you have identified this as a priority,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t>
    </r>
  </si>
  <si>
    <r>
      <rPr>
        <b/>
        <sz val="14"/>
        <color theme="1" tint="0.34998626667073579"/>
        <rFont val="Calibri"/>
        <family val="2"/>
        <scheme val="minor"/>
      </rPr>
      <t xml:space="preserve">1. </t>
    </r>
    <r>
      <rPr>
        <sz val="14"/>
        <color theme="1" tint="0.34998626667073579"/>
        <rFont val="Calibri"/>
        <family val="2"/>
        <scheme val="minor"/>
      </rPr>
      <t>Ensure workers understand their responsibilities to encourage and support participants to express their views and concerns, using preferred ways of communicating and other arrangements such as supported decision-making. This includes supporting access to informal and formal channels to express positive or negative feedback, including lodging a formal complaint.</t>
    </r>
  </si>
  <si>
    <r>
      <rPr>
        <b/>
        <sz val="14"/>
        <color theme="1" tint="0.34998626667073579"/>
        <rFont val="Calibri"/>
        <family val="2"/>
        <scheme val="minor"/>
      </rPr>
      <t xml:space="preserve">2. </t>
    </r>
    <r>
      <rPr>
        <sz val="14"/>
        <color theme="1" tint="0.34998626667073579"/>
        <rFont val="Calibri"/>
        <family val="2"/>
        <scheme val="minor"/>
      </rPr>
      <t>Support workers to monitor and report outcomes that are meaningful to the participant. Help workers to understand the factors or conditions needed to achieve or maintain these outcomes.</t>
    </r>
  </si>
  <si>
    <r>
      <rPr>
        <b/>
        <sz val="14"/>
        <color theme="1" tint="0.34998626667073579"/>
        <rFont val="Calibri"/>
        <family val="2"/>
        <scheme val="minor"/>
      </rPr>
      <t xml:space="preserve">3. </t>
    </r>
    <r>
      <rPr>
        <sz val="14"/>
        <color theme="1" tint="0.34998626667073579"/>
        <rFont val="Calibri"/>
        <family val="2"/>
        <scheme val="minor"/>
      </rPr>
      <t>Check in regularly with workers to make sure they have access to the information and expertise they need to support NDIS participants, especially when a participant is seeking or has recently changed their supports.</t>
    </r>
  </si>
  <si>
    <r>
      <rPr>
        <b/>
        <sz val="14"/>
        <color theme="1" tint="0.34998626667073579"/>
        <rFont val="Calibri"/>
        <family val="2"/>
        <scheme val="minor"/>
      </rPr>
      <t xml:space="preserve">4. </t>
    </r>
    <r>
      <rPr>
        <sz val="14"/>
        <color theme="1" tint="0.34998626667073579"/>
        <rFont val="Calibri"/>
        <family val="2"/>
        <scheme val="minor"/>
      </rPr>
      <t>Engage with and learn from people with lived experience as colleagues, experts and advisers.</t>
    </r>
  </si>
  <si>
    <r>
      <t xml:space="preserve">The </t>
    </r>
    <r>
      <rPr>
        <u/>
        <sz val="14"/>
        <color rgb="FF02833F"/>
        <rFont val="Calibri"/>
        <family val="2"/>
        <scheme val="minor"/>
      </rPr>
      <t>Career Options Guide</t>
    </r>
    <r>
      <rPr>
        <sz val="14"/>
        <color theme="1" tint="0.34998626667073579"/>
        <rFont val="Calibri"/>
        <family val="2"/>
        <scheme val="minor"/>
      </rPr>
      <t xml:space="preserve"> provides workers with an idea of the different roles and opportunities available in the disability sector. You could encourage them to use this guide in preparation for discussing their learning and development goals. </t>
    </r>
  </si>
  <si>
    <r>
      <t xml:space="preserve">Workers need to feel confident and capable of doing the work they are assigned. Frontline managers play a key role in facilitating and reinforcing workforce capability. If you have identified this as a priority, you can use the capabilities in the </t>
    </r>
    <r>
      <rPr>
        <u/>
        <sz val="14"/>
        <color rgb="FF02833F"/>
        <rFont val="Calibri"/>
        <family val="2"/>
        <scheme val="minor"/>
      </rPr>
      <t xml:space="preserve">Framework </t>
    </r>
    <r>
      <rPr>
        <sz val="14"/>
        <color theme="1" tint="0.34998626667073579"/>
        <rFont val="Calibri"/>
        <family val="2"/>
        <scheme val="minor"/>
      </rPr>
      <t>as a guide to develop strategies.</t>
    </r>
  </si>
  <si>
    <r>
      <t xml:space="preserve">Strategies based on the Framework’s </t>
    </r>
    <r>
      <rPr>
        <b/>
        <u/>
        <sz val="18"/>
        <color rgb="FF02833F"/>
        <rFont val="Calibri"/>
        <family val="2"/>
        <scheme val="minor"/>
      </rPr>
      <t>organisational capabilities</t>
    </r>
    <r>
      <rPr>
        <b/>
        <sz val="18"/>
        <color rgb="FF275D34"/>
        <rFont val="Calibri"/>
        <family val="2"/>
        <scheme val="minor"/>
      </rPr>
      <t xml:space="preserve"> include: </t>
    </r>
  </si>
  <si>
    <r>
      <t xml:space="preserve">The supervision resources provide guidance on the business systems needed to promote and maintain effective and supportive supervision arrangements in the NDIS. Senior managers can use the </t>
    </r>
    <r>
      <rPr>
        <u/>
        <sz val="14"/>
        <color rgb="FF02833F"/>
        <rFont val="Calibri"/>
        <family val="2"/>
        <scheme val="minor"/>
      </rPr>
      <t>Systems to Support Supervision: A Guide for Leaders and Senior Managers</t>
    </r>
    <r>
      <rPr>
        <sz val="14"/>
        <color theme="1" tint="0.34998626667073579"/>
        <rFont val="Calibri"/>
        <family val="2"/>
        <scheme val="minor"/>
      </rPr>
      <t xml:space="preserve"> for advice on developing organisational values, policies and procedures to support the key elements of supervision and putting systems in place to implement them. </t>
    </r>
  </si>
  <si>
    <r>
      <t xml:space="preserve">The </t>
    </r>
    <r>
      <rPr>
        <u/>
        <sz val="14"/>
        <color rgb="FF02833F"/>
        <rFont val="Calibri"/>
        <family val="2"/>
        <scheme val="minor"/>
      </rPr>
      <t>Learning and Capability Development: A Guide for Supervisors</t>
    </r>
    <r>
      <rPr>
        <sz val="14"/>
        <color theme="1" tint="0.34998626667073579"/>
        <rFont val="Calibri"/>
        <family val="2"/>
        <scheme val="minor"/>
      </rPr>
      <t xml:space="preserve"> resource provides useful advice when developing both organisation-wide and individual learning and development strategies. </t>
    </r>
  </si>
  <si>
    <r>
      <t xml:space="preserve">Having systems and organisational capability to establish and build a learning culture positions your organisation to establish and sustain a capable workforce. If you have identified this as a priority,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t>
    </r>
  </si>
  <si>
    <r>
      <rPr>
        <b/>
        <sz val="18"/>
        <color rgb="FF275D34"/>
        <rFont val="Calibri"/>
        <family val="2"/>
        <scheme val="minor"/>
      </rPr>
      <t xml:space="preserve">Strategies based on the Framework’s </t>
    </r>
    <r>
      <rPr>
        <b/>
        <u/>
        <sz val="18"/>
        <color rgb="FF02833F"/>
        <rFont val="Calibri"/>
        <family val="2"/>
        <scheme val="minor"/>
      </rPr>
      <t>organisational capabilities</t>
    </r>
    <r>
      <rPr>
        <b/>
        <sz val="18"/>
        <color rgb="FF275D34"/>
        <rFont val="Calibri"/>
        <family val="2"/>
        <scheme val="minor"/>
      </rPr>
      <t xml:space="preserve"> include: </t>
    </r>
  </si>
  <si>
    <r>
      <t xml:space="preserve">The </t>
    </r>
    <r>
      <rPr>
        <u/>
        <sz val="14"/>
        <color rgb="FF02833F"/>
        <rFont val="Calibri"/>
        <family val="2"/>
        <scheme val="minor"/>
      </rPr>
      <t>Learning and Capability Development: A Guide for Supervisors</t>
    </r>
    <r>
      <rPr>
        <sz val="14"/>
        <color theme="1" tint="0.34998626667073579"/>
        <rFont val="Calibri"/>
        <family val="2"/>
        <scheme val="minor"/>
      </rPr>
      <t xml:space="preserve"> resource is designed to support senior managers and supervisors to establish systems that support capability development, including assessing the effectiveness of learning and capability development across the organisation.</t>
    </r>
  </si>
  <si>
    <r>
      <t xml:space="preserve">A capable workforce relies on having capable supervisors and frontline managers to support and mentor them. If you have identified this as a priority,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t>
    </r>
  </si>
  <si>
    <r>
      <t xml:space="preserve">The </t>
    </r>
    <r>
      <rPr>
        <u/>
        <sz val="14"/>
        <color rgb="FF02833F"/>
        <rFont val="Calibri"/>
        <family val="2"/>
        <scheme val="minor"/>
      </rPr>
      <t xml:space="preserve">supervision resources </t>
    </r>
    <r>
      <rPr>
        <sz val="14"/>
        <color theme="1" tint="0.34998626667073579"/>
        <rFont val="Calibri"/>
        <family val="2"/>
        <scheme val="minor"/>
      </rPr>
      <t>provide detailed guidance on how to establish and maintain effective and supportive supervision arrangements in the NDIS.</t>
    </r>
  </si>
  <si>
    <t>In addition, you could also consider:</t>
  </si>
  <si>
    <t xml:space="preserve">• Identifying management development programs that align with your organisational purpose and values.
• Developing or refreshing your own management development program. If you are a small or medium organisation, you could partner with values-aligned organisations for some aspects of development.
• Encouraging managers to participate in relevant professional networks or communities of practice to maintain professional connection, skills and knowledge.
• Setting up or participating in an existing professional mentoring program. 
</t>
  </si>
  <si>
    <t>Strategies: Encourage NDIS participant feedback</t>
  </si>
  <si>
    <t>Training workers can be a useful strategy to equip them with the capabilities to address gaps and maintain currency and/or take on new types of work. If this is a priority for action, consider the strategies below.</t>
  </si>
  <si>
    <t>e.g. The incident data indicates there is a reduction of incidents relating to manual handling, but near misses is increasing. People are aware of the importance of reporting, however the trend is showing the organisation is not getting to the core of why the near misses continue to occur.</t>
  </si>
  <si>
    <t>e.g. Regular communication is crucial to ensure work, health and safety (WHS) is a priority. We need WHS to be a regular item at team meetings so workers feel comfortable raising issues as they arise. The board and executive staff also need to model and reinforce that WHS is at the centre of the delivery of supports. To understand near misses we could develop a confidential survey about manual handling. The survey results can be used to identify the hazards and risks relating to the near misses.</t>
  </si>
  <si>
    <t>e.g. Analyse WHS survey responses, use results to develop refresher training / training packages. Identify workers interested and capable of becoming a WHS officer to assist management to further identify and mitigate risks. Options to support workers to take on this role need to be developed, for example: offer an allowance, and/or flexi time. Alternatively create separate WHS team to manage WHS, including risk and hazard management, to ensure strategies are put in place to mitigate risks.</t>
  </si>
  <si>
    <t>The chart below presents this information as a forecast over time. The chart displays forecasted FTE or headcount for each role chosen over the entire selected time period. The chart will be blank if no data has been entered on previous tabs.</t>
  </si>
  <si>
    <r>
      <t xml:space="preserve">Disability supports and services are human-centred. Having the right number and mix of workers to meet the needs of your NDIS participants is critical.
If you have identified </t>
    </r>
    <r>
      <rPr>
        <b/>
        <sz val="14"/>
        <color theme="1" tint="0.34998626667073579"/>
        <rFont val="Calibri"/>
        <family val="2"/>
        <scheme val="minor"/>
      </rPr>
      <t xml:space="preserve">workforce composition </t>
    </r>
    <r>
      <rPr>
        <sz val="14"/>
        <color theme="1" tint="0.34998626667073579"/>
        <rFont val="Calibri"/>
        <family val="2"/>
        <scheme val="minor"/>
      </rPr>
      <t>as a priority for action, consider the strategies below. In addition, it may be useful to consider strategies for attraction, recruitment and retention as these influence workforce size and composition.</t>
    </r>
  </si>
  <si>
    <r>
      <t xml:space="preserve">Senior leaders are responsible for establishing the business systems and organisational capacity to attract and support a capable workforce. If you have identified this as a priority, you can use the capabilities in the </t>
    </r>
    <r>
      <rPr>
        <u/>
        <sz val="14"/>
        <color rgb="FF02833F"/>
        <rFont val="Calibri"/>
        <family val="2"/>
        <scheme val="minor"/>
      </rPr>
      <t>Framework</t>
    </r>
    <r>
      <rPr>
        <sz val="14"/>
        <color theme="1" tint="0.34998626667073579"/>
        <rFont val="Calibri"/>
        <family val="2"/>
        <scheme val="minor"/>
      </rPr>
      <t xml:space="preserve"> as a guide to develop strategies. </t>
    </r>
  </si>
  <si>
    <t>Job design, workforce utilisation and/or alternative methods for sourcing expertise can provide strategies to address workforce gaps. If this is a priority for action, consider the strategies below.</t>
  </si>
  <si>
    <t>• Understand what workforce you need to deliver safe and high-quality NDIS supports and services now and in the future.
• Assess how well your organisation is attracting and keeping the people you need, highlighting what you are doing well and what needs improvement.
• Develop strategies and set priorities for actions to ensure you have a capable workforce, now and into the future.</t>
  </si>
  <si>
    <r>
      <t xml:space="preserve">The tool supports you to consider your organisation through the lens of </t>
    </r>
    <r>
      <rPr>
        <i/>
        <sz val="12"/>
        <color theme="1" tint="0.34998626667073579"/>
        <rFont val="Calibri"/>
        <family val="2"/>
        <scheme val="minor"/>
      </rPr>
      <t>'what good looks like'</t>
    </r>
    <r>
      <rPr>
        <sz val="12"/>
        <color theme="1" tint="0.34998626667073579"/>
        <rFont val="Calibri"/>
        <family val="2"/>
        <scheme val="minor"/>
      </rPr>
      <t xml:space="preserve">, as defined by the </t>
    </r>
    <r>
      <rPr>
        <u/>
        <sz val="12"/>
        <color rgb="FF02833F"/>
        <rFont val="Calibri"/>
        <family val="2"/>
        <scheme val="minor"/>
      </rPr>
      <t>NDIS Workforce Capability Framework</t>
    </r>
    <r>
      <rPr>
        <sz val="12"/>
        <color theme="1" tint="0.34998626667073579"/>
        <rFont val="Calibri"/>
        <family val="2"/>
        <scheme val="minor"/>
      </rPr>
      <t xml:space="preserve"> (the Framework). The Framework translates in the NDIS Practice Standards and Code of Conduct into observable behaviours that service providers and workers should demonstrate when delivering supports and services to people with disability.</t>
    </r>
  </si>
  <si>
    <t>The aim of workforce planning is to support the achievement of your business goals. Business goals are typically expressed in your organisation's vision, value and purpose statements, strategic or business plans, budgets and financial projections and customer service agreements.
In shaping business goals, organisations consider external factors that influence the operating environment. This includes the market and factors such as financial viability and sustainability and ensuring the organisation meets its regulatory responsibilities – as employers, as NDIS providers and as good corporate citizens. Here are some links that may be useful:</t>
  </si>
  <si>
    <t xml:space="preserve">Disability services are human-centred. Having the right number and mix of workers to meet the needs of your participants is critical. Efficient and effective processes and practices for attracting and retaining workers are essential to ensuring you have the right workforce size and composition to deliver high-quality services.
In this section you will consider what data sources you have related to three areas: workforce composition, workforce attraction and retention. You can make a note about the quality of this data. You can use the table in the second part of this sheet to enter data as the basis for your analysis. </t>
  </si>
  <si>
    <t>In this section you will consider how well your workforce composition and your ability to attract and retain quality workers supports achievement of your business goals and providing quality services to participants.</t>
  </si>
  <si>
    <t xml:space="preserve">Workplace culture is an important contributor to a capable workforce and achievement of business goals.  It's important to establish sources of data to tell you about your workplace culture and how your employees feel about working for your organisation as this will influence your ability to deliver reliable quality supports to your participants.
In this section you will consider what data sources you have related to two areas: workplace climate and safe environment for workers. You can make a note about the quality of this data. You can use the table in the second part of this sheet to enter key data as the basis for your analysis. </t>
  </si>
  <si>
    <t>For more information on data sources you can  visit:</t>
  </si>
  <si>
    <t xml:space="preserve">In this step you will consider how the findings of the numerical gap analysis may impact on your organisation's ability to achieve its service delivery goals through its workforce. In thinking about this, you should also take into account the factors identified in Part A of this tool, such as the characteristics required to achieve workforce quality goals and build a high performance workforce culture. </t>
  </si>
  <si>
    <r>
      <rPr>
        <b/>
        <sz val="18"/>
        <color rgb="FF612C69"/>
        <rFont val="Calibri"/>
        <family val="2"/>
        <scheme val="minor"/>
      </rPr>
      <t xml:space="preserve">To finalise your plan and print your summary report:  </t>
    </r>
    <r>
      <rPr>
        <sz val="18"/>
        <color rgb="FF612C69"/>
        <rFont val="Calibri"/>
        <family val="2"/>
        <scheme val="minor"/>
      </rPr>
      <t xml:space="preserve">    </t>
    </r>
    <r>
      <rPr>
        <sz val="18"/>
        <color theme="1" tint="0.34998626667073579"/>
        <rFont val="Calibri"/>
        <family val="2"/>
        <scheme val="minor"/>
      </rPr>
      <t xml:space="preserve">
1.   Enter your organisation name, report title and date in the report template below. 
2.   To print this summary report, or save the report as a PDF, select File &gt; Save as PDF. You may need to 
       select "save worksheet only" or save "sheets" and select the Your Workforce Plan worksheet to only
       save this tab. We recommend you save this with the date you completed the tool for record-keeping
       purposes.   
3.   Circulate the report to others, such as your manager, CEO and board for feedback and gain support 
       for implementation.</t>
    </r>
  </si>
  <si>
    <r>
      <t xml:space="preserve">•  </t>
    </r>
    <r>
      <rPr>
        <u/>
        <sz val="14"/>
        <color rgb="FF02833F"/>
        <rFont val="Calibri"/>
        <family val="2"/>
        <scheme val="minor"/>
      </rPr>
      <t>Position Description Tool</t>
    </r>
    <r>
      <rPr>
        <sz val="14"/>
        <color theme="1" tint="0.34998626667073579"/>
        <rFont val="Calibri"/>
        <family val="2"/>
        <scheme val="minor"/>
      </rPr>
      <t xml:space="preserve">
</t>
    </r>
  </si>
  <si>
    <r>
      <rPr>
        <b/>
        <sz val="12"/>
        <color rgb="FF02833F"/>
        <rFont val="Calibri"/>
        <family val="2"/>
        <scheme val="minor"/>
      </rPr>
      <t xml:space="preserve">Timeframe:
</t>
    </r>
    <r>
      <rPr>
        <sz val="11"/>
        <color theme="1" tint="0.34998626667073579"/>
        <rFont val="Calibri"/>
        <family val="2"/>
        <scheme val="minor"/>
      </rPr>
      <t>Select a timeframe to review</t>
    </r>
  </si>
  <si>
    <r>
      <rPr>
        <b/>
        <sz val="12"/>
        <color rgb="FF02833F"/>
        <rFont val="Calibri"/>
        <family val="2"/>
        <scheme val="minor"/>
      </rPr>
      <t>FTE or Headcount</t>
    </r>
    <r>
      <rPr>
        <sz val="12"/>
        <color rgb="FF02833F"/>
        <rFont val="Calibri"/>
        <family val="2"/>
        <scheme val="minor"/>
      </rPr>
      <t xml:space="preserve">:
</t>
    </r>
    <r>
      <rPr>
        <sz val="11"/>
        <color theme="1" tint="0.34998626667073579"/>
        <rFont val="Calibri"/>
        <family val="2"/>
        <scheme val="minor"/>
      </rPr>
      <t>Select either FTE or Headcount values</t>
    </r>
  </si>
  <si>
    <t>Below is a list of the role types you entered on the previous page: 
'What is the workforce you have'. 
This table will be blank if you did not enter data against any role types.</t>
  </si>
  <si>
    <t>Size and roles</t>
  </si>
  <si>
    <r>
      <t xml:space="preserve">Total current Headcount
</t>
    </r>
    <r>
      <rPr>
        <sz val="10"/>
        <color theme="1" tint="0.34998626667073579"/>
        <rFont val="Calibri"/>
        <family val="2"/>
        <scheme val="minor"/>
      </rPr>
      <t>(Please input)</t>
    </r>
  </si>
  <si>
    <r>
      <t xml:space="preserve">Total current FTE 
</t>
    </r>
    <r>
      <rPr>
        <sz val="10"/>
        <color theme="1" tint="0.34998626667073579"/>
        <rFont val="Calibri"/>
        <family val="2"/>
        <scheme val="minor"/>
      </rPr>
      <t>(Please input)</t>
    </r>
  </si>
  <si>
    <t xml:space="preserve">Your workforce turnover affects your capacity to reach and maintain the workforce numbers you need.  It should be factored in when estimating the number and type of workers you will need in future. Enter your annual turnover - this is the number of people who left your organisation as a percentage of your total workforce, usually calculated on headcount. The indicators in the appendix provide more information on calculating turnover, including guidance on adjusting for particular workforce groups. For example, you may want to look specifically at turnover among recently recruited workers.    </t>
  </si>
  <si>
    <r>
      <rPr>
        <b/>
        <sz val="14"/>
        <color rgb="FF02833F"/>
        <rFont val="Calibri"/>
        <family val="2"/>
        <scheme val="minor"/>
      </rPr>
      <t>Step 1: What is the workforce you have?</t>
    </r>
    <r>
      <rPr>
        <b/>
        <sz val="14"/>
        <color theme="1" tint="0.34998626667073579"/>
        <rFont val="Calibri"/>
        <family val="2"/>
        <scheme val="minor"/>
      </rPr>
      <t xml:space="preserve"> - </t>
    </r>
    <r>
      <rPr>
        <sz val="14"/>
        <color theme="1" tint="0.34998626667073579"/>
        <rFont val="Calibri"/>
        <family val="2"/>
        <scheme val="minor"/>
      </rPr>
      <t>input details of your current workforce.</t>
    </r>
  </si>
  <si>
    <r>
      <rPr>
        <b/>
        <sz val="14"/>
        <color rgb="FF02833F"/>
        <rFont val="Calibri"/>
        <family val="2"/>
        <scheme val="minor"/>
      </rPr>
      <t>Step 2: What is the workforce you need?</t>
    </r>
    <r>
      <rPr>
        <b/>
        <sz val="14"/>
        <color theme="1" tint="0.34998626667073579"/>
        <rFont val="Calibri"/>
        <family val="2"/>
        <scheme val="minor"/>
      </rPr>
      <t xml:space="preserve"> -</t>
    </r>
    <r>
      <rPr>
        <sz val="14"/>
        <color theme="1" tint="0.34998626667073579"/>
        <rFont val="Calibri"/>
        <family val="2"/>
        <scheme val="minor"/>
      </rPr>
      <t xml:space="preserve"> input the workforce you estimate you will require to achieve your business goals.</t>
    </r>
  </si>
  <si>
    <r>
      <rPr>
        <b/>
        <sz val="14"/>
        <color rgb="FF02833F"/>
        <rFont val="Calibri"/>
        <family val="2"/>
        <scheme val="minor"/>
      </rPr>
      <t>Step 3: Gap analysis</t>
    </r>
    <r>
      <rPr>
        <b/>
        <sz val="14"/>
        <color theme="1" tint="0.34998626667073579"/>
        <rFont val="Calibri"/>
        <family val="2"/>
        <scheme val="minor"/>
      </rPr>
      <t xml:space="preserve"> -</t>
    </r>
    <r>
      <rPr>
        <sz val="14"/>
        <color theme="1" tint="0.34998626667073579"/>
        <rFont val="Calibri"/>
        <family val="2"/>
        <scheme val="minor"/>
      </rPr>
      <t xml:space="preserve"> analyse the gap between your current workforce and the workforce you need, now and/or in the future.</t>
    </r>
  </si>
  <si>
    <r>
      <rPr>
        <b/>
        <sz val="14"/>
        <color rgb="FF02833F"/>
        <rFont val="Calibri"/>
        <family val="2"/>
        <scheme val="minor"/>
      </rPr>
      <t>Step 4: Implications</t>
    </r>
    <r>
      <rPr>
        <b/>
        <sz val="14"/>
        <color theme="1" tint="0.34998626667073579"/>
        <rFont val="Calibri"/>
        <family val="2"/>
        <scheme val="minor"/>
      </rPr>
      <t xml:space="preserve"> -</t>
    </r>
    <r>
      <rPr>
        <sz val="14"/>
        <color theme="1" tint="0.34998626667073579"/>
        <rFont val="Calibri"/>
        <family val="2"/>
        <scheme val="minor"/>
      </rPr>
      <t xml:space="preserve"> consider the implications of any gaps for your business, and explore options to address the gaps.</t>
    </r>
  </si>
  <si>
    <t>Access to the information below will help you complete each section within Part B:</t>
  </si>
  <si>
    <r>
      <t>•    Total staff numbers - Full Time Equivalent (FTE) and headcount
•    Breakdown of the number of staff for each role type 
•    Turnover rate – either by role type or as an average for your organisation
•    Estimate of the total number of staff you will need in the future – for example in 12 months’ time or 36 months’ time</t>
    </r>
    <r>
      <rPr>
        <b/>
        <sz val="12"/>
        <color theme="1" tint="0.34998626667073579"/>
        <rFont val="Calibri"/>
        <family val="2"/>
        <scheme val="minor"/>
      </rPr>
      <t/>
    </r>
  </si>
  <si>
    <r>
      <t xml:space="preserve">Part B provides a tool to calculate the workforce numbers and types of workers you need to achieve your current and future business goals. Once you complete this part, you will be guided to the </t>
    </r>
    <r>
      <rPr>
        <b/>
        <sz val="14"/>
        <color rgb="FF275D3A"/>
        <rFont val="Calibri"/>
        <family val="2"/>
        <scheme val="minor"/>
      </rPr>
      <t>Priorities and Strategies</t>
    </r>
    <r>
      <rPr>
        <sz val="14"/>
        <color theme="1" tint="0.34998626667073579"/>
        <rFont val="Calibri"/>
        <family val="2"/>
        <scheme val="minor"/>
      </rPr>
      <t xml:space="preserve"> tab to develop strategies to address issues you identified and develop your workforce plan.</t>
    </r>
  </si>
  <si>
    <t>recommended</t>
  </si>
  <si>
    <r>
      <t xml:space="preserve">
Delivering reliable quality supports depends on having workers with the right capabilities. Capabilities are not only about </t>
    </r>
    <r>
      <rPr>
        <i/>
        <sz val="14"/>
        <color theme="1" tint="0.34998626667073579"/>
        <rFont val="Calibri"/>
        <family val="2"/>
        <scheme val="minor"/>
      </rPr>
      <t>'what'</t>
    </r>
    <r>
      <rPr>
        <sz val="14"/>
        <color theme="1" tint="0.34998626667073579"/>
        <rFont val="Calibri"/>
        <family val="2"/>
        <scheme val="minor"/>
      </rPr>
      <t xml:space="preserve"> workers do, they are also about </t>
    </r>
    <r>
      <rPr>
        <i/>
        <sz val="14"/>
        <color theme="1" tint="0.34998626667073579"/>
        <rFont val="Calibri"/>
        <family val="2"/>
        <scheme val="minor"/>
      </rPr>
      <t>'how'</t>
    </r>
    <r>
      <rPr>
        <sz val="14"/>
        <color theme="1" tint="0.34998626667073579"/>
        <rFont val="Calibri"/>
        <family val="2"/>
        <scheme val="minor"/>
      </rPr>
      <t xml:space="preserve"> they do it. The Framework sets out the expectations of workers when delivering quality supports, expressed as observable behaviours.</t>
    </r>
  </si>
  <si>
    <t>Delete the example text and enter your own information</t>
  </si>
  <si>
    <t>•   Participant data such as gender, age, identity and support needs. 
•   Worker data such as gender, age, identity, years of employment, retention rates and type of employment 
•   Recruitment data such as number of enquiries to job ads, time taken to fill vacancies and job acceptance rates</t>
  </si>
  <si>
    <t>•   Feedback and complaints from participants 
•   Feedback from workers 
•   Feedback from supervision sessions
•   Employee Assistance Program access rates
•   WHS incident reports and risk assessments
•   Reportable incident reports</t>
  </si>
  <si>
    <t>•   Feedback and complaints from participants
•   Participant progress reports
•   Exit interviews or surveys with staff and participants
•   Staff development plans and performance reviews
•   Training records
•   Risk management records</t>
  </si>
  <si>
    <t>Workforce capabilities</t>
  </si>
  <si>
    <t>Business goals related to workforce</t>
  </si>
  <si>
    <t>This section is about your organisation's business goals across service delivery, workplace culture and workforce capability. Use this section to assess how well your workforce settings and practices supports achieving these goals. We recommend you start here.</t>
  </si>
  <si>
    <t>To navigate the tool, use the navigation bar at the top of each tab and click the section you would like to go to. Alternatively, you can also use the buttons at the end of each page to take you through to the next section.
To enter your data into the tool, you need to download and save the Excel file to your own device. This ensures your information remains within your organisation and cannot be accessed by external parties.
You can use the tool with your organisations accurate data, or utilise high-level estimates. The more accurate your data is, the more accurate your analysis will be. The information you enter in parts A, B and C will pre-populate in your summary report in the ‘Your plan’ section. Cells that pre-populate will be locked and will give you instructions on where to enter the data if no data is present. For example a cell may say ‘Awaiting prioritisation. Click here to select a priority in Part A.’ or ‘No input recorded. Click here to enter a response in Part B.’.</t>
  </si>
  <si>
    <r>
      <rPr>
        <b/>
        <sz val="11"/>
        <color rgb="FF02833F"/>
        <rFont val="Calibri"/>
        <family val="2"/>
        <scheme val="minor"/>
      </rPr>
      <t>Note:</t>
    </r>
    <r>
      <rPr>
        <sz val="11"/>
        <color rgb="FF02833F"/>
        <rFont val="Calibri"/>
        <family val="2"/>
        <scheme val="minor"/>
      </rPr>
      <t xml:space="preserve"> Remember to save your answers regularly by pressing File &gt; Save (or using the shortcut ctrl+S).</t>
    </r>
  </si>
  <si>
    <r>
      <rPr>
        <b/>
        <sz val="11"/>
        <color rgb="FF02833F"/>
        <rFont val="Calibri"/>
        <family val="2"/>
        <scheme val="minor"/>
      </rPr>
      <t xml:space="preserve">Note: </t>
    </r>
    <r>
      <rPr>
        <sz val="11"/>
        <color rgb="FF02833F"/>
        <rFont val="Calibri"/>
        <family val="2"/>
        <scheme val="minor"/>
      </rPr>
      <t xml:space="preserve">If you move to the appendix, take note of which section you are in so you can navigate back to this sheet. </t>
    </r>
  </si>
  <si>
    <t>For a short description of each indicator, click on the indicator name.
For more information and guidance on measures for each indicator visit the:</t>
  </si>
  <si>
    <r>
      <rPr>
        <b/>
        <sz val="11"/>
        <color rgb="FF02833F"/>
        <rFont val="Calibri"/>
        <family val="2"/>
        <scheme val="minor"/>
      </rPr>
      <t>Note:</t>
    </r>
    <r>
      <rPr>
        <sz val="11"/>
        <color rgb="FF02833F"/>
        <rFont val="Calibri"/>
        <family val="2"/>
        <scheme val="minor"/>
      </rPr>
      <t xml:space="preserve"> If you move to the appendix, take note of which section you are in so you can navigate back to this sheet. </t>
    </r>
  </si>
  <si>
    <r>
      <rPr>
        <b/>
        <sz val="11"/>
        <color rgb="FF008700"/>
        <rFont val="Calibri"/>
        <family val="2"/>
        <scheme val="minor"/>
      </rPr>
      <t xml:space="preserve">Note: </t>
    </r>
    <r>
      <rPr>
        <sz val="11"/>
        <color rgb="FF008700"/>
        <rFont val="Calibri"/>
        <family val="2"/>
        <scheme val="minor"/>
      </rPr>
      <t xml:space="preserve">If you move to an appendix, take note of which section you are in so you can navigate back to this sheet. </t>
    </r>
  </si>
  <si>
    <t>Management data</t>
  </si>
  <si>
    <r>
      <rPr>
        <b/>
        <sz val="18"/>
        <color rgb="FF02833F"/>
        <rFont val="Calibri"/>
        <family val="2"/>
        <scheme val="minor"/>
      </rPr>
      <t>1. What workforce do you currently have?</t>
    </r>
    <r>
      <rPr>
        <sz val="18"/>
        <color rgb="FF02833F"/>
        <rFont val="Calibri"/>
        <family val="2"/>
        <scheme val="minor"/>
      </rPr>
      <t xml:space="preserve"> </t>
    </r>
  </si>
  <si>
    <t>To segment your workforce (for example by location, age,  gender etc.), record details in the box below:</t>
  </si>
  <si>
    <t xml:space="preserve">For more information on how to calculate FTE and headcount go to the Indicators appendix. </t>
  </si>
  <si>
    <t>For more information on understanding turnover, go to the Indicators appendix.</t>
  </si>
  <si>
    <r>
      <rPr>
        <sz val="11"/>
        <color rgb="FF008700"/>
        <rFont val="Calibri"/>
        <family val="2"/>
        <scheme val="minor"/>
      </rPr>
      <t xml:space="preserve">Please remember to press </t>
    </r>
    <r>
      <rPr>
        <b/>
        <sz val="11"/>
        <color rgb="FF008700"/>
        <rFont val="Calibri"/>
        <family val="2"/>
        <scheme val="minor"/>
      </rPr>
      <t>Save</t>
    </r>
  </si>
  <si>
    <r>
      <t xml:space="preserve">Time period 1
</t>
    </r>
    <r>
      <rPr>
        <sz val="10"/>
        <color rgb="FF02833F"/>
        <rFont val="Calibri"/>
        <family val="2"/>
        <scheme val="minor"/>
      </rPr>
      <t>(How many people 
do you need now)</t>
    </r>
  </si>
  <si>
    <t>How do the findings of the gap analysis impact your service delivery goals?</t>
  </si>
  <si>
    <t>Workforce gaps</t>
  </si>
  <si>
    <r>
      <rPr>
        <b/>
        <sz val="18"/>
        <color rgb="FF02833F"/>
        <rFont val="Calibri"/>
        <family val="2"/>
        <scheme val="minor"/>
      </rPr>
      <t>What are the gaps you need to focus on and why?</t>
    </r>
    <r>
      <rPr>
        <sz val="14"/>
        <color theme="1" tint="0.34998626667073579"/>
        <rFont val="Calibri"/>
        <family val="2"/>
        <scheme val="minor"/>
      </rPr>
      <t xml:space="preserve"> </t>
    </r>
    <r>
      <rPr>
        <sz val="11"/>
        <color rgb="FF02833F"/>
        <rFont val="Calibri"/>
        <family val="2"/>
        <scheme val="minor"/>
      </rPr>
      <t>(enter up to three gaps)</t>
    </r>
  </si>
  <si>
    <r>
      <t xml:space="preserve">Review the description of levers above and enter the levers you intend to use. You can use the suggested levers or add others. It may be useful to note which roles or locations these levers will apply to where relevant. For example, </t>
    </r>
    <r>
      <rPr>
        <i/>
        <sz val="12"/>
        <color theme="1" tint="0.34998626667073579"/>
        <rFont val="Calibri"/>
        <family val="2"/>
        <scheme val="minor"/>
      </rPr>
      <t>"we are able to recruit workers in X location but not in Y. In Y we will train up existing workers to fill gaps."</t>
    </r>
    <r>
      <rPr>
        <sz val="12"/>
        <color theme="1" tint="0.34998626667073579"/>
        <rFont val="Calibri"/>
        <family val="2"/>
        <scheme val="minor"/>
      </rPr>
      <t xml:space="preserve"> Your entries here will be carried forward to the priorities and strategies section.
</t>
    </r>
  </si>
  <si>
    <r>
      <t xml:space="preserve">Once you have developed strategies for all the issues and priorities you want to address, you can select </t>
    </r>
    <r>
      <rPr>
        <b/>
        <sz val="12"/>
        <color rgb="FF612C69"/>
        <rFont val="Calibri"/>
        <family val="2"/>
        <scheme val="minor"/>
      </rPr>
      <t>Your plan</t>
    </r>
    <r>
      <rPr>
        <sz val="12"/>
        <color theme="1" tint="0.34998626667073579"/>
        <rFont val="Calibri"/>
        <family val="2"/>
        <scheme val="minor"/>
      </rPr>
      <t xml:space="preserve"> to review your summary report.
If you did not complete Part A and/or Part B, you can access the next page using the link below to browse through the strategies for headings of interest to you.</t>
    </r>
  </si>
  <si>
    <t>In this section, you will develop strategies to address your priorities.</t>
  </si>
  <si>
    <r>
      <t xml:space="preserve">
This page shows a summary of your responses from and Part A and Part B. </t>
    </r>
    <r>
      <rPr>
        <b/>
        <sz val="14"/>
        <color rgb="FF275D3A"/>
        <rFont val="Calibri"/>
        <family val="2"/>
        <scheme val="minor"/>
      </rPr>
      <t>You will only see results in the table below if you entered information in Part A and/or Part B.</t>
    </r>
    <r>
      <rPr>
        <b/>
        <sz val="14"/>
        <color rgb="FF943C84"/>
        <rFont val="Calibri"/>
        <family val="2"/>
        <scheme val="minor"/>
      </rPr>
      <t xml:space="preserve"> </t>
    </r>
    <r>
      <rPr>
        <b/>
        <sz val="14"/>
        <color rgb="FF275D3A"/>
        <rFont val="Calibri"/>
        <family val="2"/>
        <scheme val="minor"/>
      </rPr>
      <t>You can return to these sections to update your entries at any time.</t>
    </r>
    <r>
      <rPr>
        <sz val="14"/>
        <color theme="1" tint="0.34998626667073579"/>
        <rFont val="Calibri"/>
        <family val="2"/>
        <scheme val="minor"/>
      </rPr>
      <t xml:space="preserve"> Click on the links to strategies for suggestions on how to address your priorities or other areas of concern. You will be asked to enter your own strategies, actions, responsibilities and timeframes for each one. When you have entered all the strategies you need, click on </t>
    </r>
    <r>
      <rPr>
        <b/>
        <sz val="14"/>
        <color rgb="FF612C69"/>
        <rFont val="Calibri"/>
        <family val="2"/>
        <scheme val="minor"/>
      </rPr>
      <t>Your plan</t>
    </r>
    <r>
      <rPr>
        <sz val="14"/>
        <color theme="1" tint="0.34998626667073579"/>
        <rFont val="Calibri"/>
        <family val="2"/>
        <scheme val="minor"/>
      </rPr>
      <t xml:space="preserve"> to see your workforce plan.</t>
    </r>
  </si>
  <si>
    <t>Levers to address workforce gaps: Training</t>
  </si>
  <si>
    <t>Levers to address workforce gaps: Recruitment</t>
  </si>
  <si>
    <t>Levers to address workforce gaps: Job design and workforce utilisation</t>
  </si>
  <si>
    <r>
      <rPr>
        <sz val="11"/>
        <color rgb="FF02833F"/>
        <rFont val="Calibri"/>
        <family val="2"/>
        <scheme val="minor"/>
      </rPr>
      <t xml:space="preserve">Please remember to press </t>
    </r>
    <r>
      <rPr>
        <b/>
        <sz val="11"/>
        <color rgb="FF02833F"/>
        <rFont val="Calibri"/>
        <family val="2"/>
        <scheme val="minor"/>
      </rPr>
      <t>Save</t>
    </r>
  </si>
  <si>
    <t>For ease of reference, please find a summary of your findings from workforce characteristics analysis below.</t>
  </si>
  <si>
    <r>
      <rPr>
        <b/>
        <sz val="14"/>
        <color theme="1" tint="0.34998626667073579"/>
        <rFont val="Calibri"/>
        <family val="2"/>
        <scheme val="minor"/>
      </rPr>
      <t>3. Improve alignment between NDIS participant needs and preferences and workforce characteristics:</t>
    </r>
    <r>
      <rPr>
        <sz val="14"/>
        <color theme="1" tint="0.34998626667073579"/>
        <rFont val="Calibri"/>
        <family val="2"/>
        <scheme val="minor"/>
      </rPr>
      <t xml:space="preserve"> What do you know about the preferences of the participants’ you support? For example, do you know whether they prefer to be supported by workers who share their values, their interests, their culture, their gender identity? A strategy is to talk with participants about their preferences and design recruitment processes that target workers with these characteristics. For example, this could mean promoting opportunities for peer workers with lived experience of disability, people from different cultural backgrounds, people from the LGBTIQA+ community and more. Review the way you target your advertising and recruitment processes to attract a more aligned workforce.
You can use the </t>
    </r>
    <r>
      <rPr>
        <u/>
        <sz val="14"/>
        <color rgb="FF02833F"/>
        <rFont val="Calibri"/>
        <family val="2"/>
        <scheme val="minor"/>
      </rPr>
      <t>Position Description Tool</t>
    </r>
    <r>
      <rPr>
        <sz val="14"/>
        <color theme="1" tint="0.34998626667073579"/>
        <rFont val="Calibri"/>
        <family val="2"/>
        <scheme val="minor"/>
      </rPr>
      <t xml:space="preserve"> to review the way you describe job roles.
</t>
    </r>
  </si>
  <si>
    <r>
      <t xml:space="preserve">The efficient and effective processes and practices for attracting and retaining workers are essential to ensure you have the right workforce size and composition to deliver high-quality services.
If you have identified </t>
    </r>
    <r>
      <rPr>
        <b/>
        <sz val="14"/>
        <color theme="1" tint="0.34998626667073579"/>
        <rFont val="Calibri"/>
        <family val="2"/>
        <scheme val="minor"/>
      </rPr>
      <t>attraction</t>
    </r>
    <r>
      <rPr>
        <sz val="14"/>
        <color theme="1" tint="0.34998626667073579"/>
        <rFont val="Calibri"/>
        <family val="2"/>
        <scheme val="minor"/>
      </rPr>
      <t xml:space="preserve"> as a priority for action, consider the strategies below. It may also consider strategies suggested for workforce composition, recruitment and retention as these may influence worker attraction.</t>
    </r>
  </si>
  <si>
    <r>
      <rPr>
        <sz val="11"/>
        <color rgb="FF02833F"/>
        <rFont val="Calibri"/>
        <family val="2"/>
        <scheme val="minor"/>
      </rPr>
      <t>Please remember to press</t>
    </r>
    <r>
      <rPr>
        <b/>
        <sz val="11"/>
        <color rgb="FF02833F"/>
        <rFont val="Calibri"/>
        <family val="2"/>
        <scheme val="minor"/>
      </rPr>
      <t xml:space="preserve"> Save</t>
    </r>
  </si>
  <si>
    <t xml:space="preserve">• A mismatch between expectations set out in advertising material, advice from their supervisor and the actual job.
• Workers feel unclear and/or overwhelmed about what is expected of them.
• Workers feel unsupported in the first weeks and months of employment. 
</t>
  </si>
  <si>
    <r>
      <t xml:space="preserve">• </t>
    </r>
    <r>
      <rPr>
        <u/>
        <sz val="14"/>
        <color rgb="FF02833F"/>
        <rFont val="Calibri"/>
        <family val="2"/>
        <scheme val="minor"/>
      </rPr>
      <t>Reflective Practice Tip Sheet for Supervisors and Workers</t>
    </r>
    <r>
      <rPr>
        <sz val="14"/>
        <color theme="1" tint="0.34998626667073579"/>
        <rFont val="Calibri"/>
        <family val="2"/>
        <scheme val="minor"/>
      </rPr>
      <t xml:space="preserve"> </t>
    </r>
  </si>
  <si>
    <r>
      <t xml:space="preserve">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provides advice on how supervisors can establish a collaborative, developmental relationship with the worker. For more detailed advice refer to:</t>
    </r>
  </si>
  <si>
    <r>
      <rPr>
        <b/>
        <sz val="14"/>
        <color theme="1" tint="0.34998626667073579"/>
        <rFont val="Calibri"/>
        <family val="2"/>
        <scheme val="minor"/>
      </rPr>
      <t xml:space="preserve">1. </t>
    </r>
    <r>
      <rPr>
        <sz val="14"/>
        <color theme="1" tint="0.34998626667073579"/>
        <rFont val="Calibri"/>
        <family val="2"/>
        <scheme val="minor"/>
      </rPr>
      <t>Create and promote opportunities for workers to work collaboratively with others: in the participant's paid support team, members of the participant's informal support networks, with their peers and other experts.</t>
    </r>
  </si>
  <si>
    <r>
      <rPr>
        <b/>
        <sz val="14"/>
        <color theme="1" tint="0.34998626667073579"/>
        <rFont val="Calibri"/>
        <family val="2"/>
        <scheme val="minor"/>
      </rPr>
      <t>2.</t>
    </r>
    <r>
      <rPr>
        <sz val="14"/>
        <color theme="1" tint="0.34998626667073579"/>
        <rFont val="Calibri"/>
        <family val="2"/>
        <scheme val="minor"/>
      </rPr>
      <t xml:space="preserve"> Ensure that workers know about and can access resources and advice they need to support NDIS participants such as specialist and mainstream supports relevant to specific support needs, cultural, religious and social identity needs and preferences.</t>
    </r>
  </si>
  <si>
    <r>
      <rPr>
        <b/>
        <sz val="14"/>
        <color theme="1" tint="0.34998626667073579"/>
        <rFont val="Calibri"/>
        <family val="2"/>
        <scheme val="minor"/>
      </rPr>
      <t xml:space="preserve">3. </t>
    </r>
    <r>
      <rPr>
        <sz val="14"/>
        <color theme="1" tint="0.34998626667073579"/>
        <rFont val="Calibri"/>
        <family val="2"/>
        <scheme val="minor"/>
      </rPr>
      <t>Encourage workers to explore, discuss and apply current best practice examples, models, tools, practice leadership and coaching and resources relevant to NDIS participant needs, culture and circumstances.</t>
    </r>
  </si>
  <si>
    <r>
      <rPr>
        <b/>
        <sz val="14"/>
        <color theme="1" tint="0.34998626667073579"/>
        <rFont val="Calibri"/>
        <family val="2"/>
        <scheme val="minor"/>
      </rPr>
      <t>4.</t>
    </r>
    <r>
      <rPr>
        <sz val="14"/>
        <color theme="1" tint="0.34998626667073579"/>
        <rFont val="Calibri"/>
        <family val="2"/>
        <scheme val="minor"/>
      </rPr>
      <t xml:space="preserve"> Provide opportunities for workers to reflect on their practice, debrief about challenging situations or events, and share learnings with supervisors, peers and experts, including people with lived experience. </t>
    </r>
  </si>
  <si>
    <r>
      <rPr>
        <b/>
        <sz val="14"/>
        <color theme="1" tint="0.34998626667073579"/>
        <rFont val="Calibri"/>
        <family val="2"/>
        <scheme val="minor"/>
      </rPr>
      <t xml:space="preserve">5. </t>
    </r>
    <r>
      <rPr>
        <sz val="14"/>
        <color theme="1" tint="0.34998626667073579"/>
        <rFont val="Calibri"/>
        <family val="2"/>
        <scheme val="minor"/>
      </rPr>
      <t>Create and provide capability development opportunities suited to the worker and the capability needs of the organisation. Consider how work allocation can apply and support development of worker capabilities.</t>
    </r>
  </si>
  <si>
    <r>
      <rPr>
        <b/>
        <sz val="14"/>
        <color theme="1" tint="0.34998626667073579"/>
        <rFont val="Calibri"/>
        <family val="2"/>
        <scheme val="minor"/>
      </rPr>
      <t>6.</t>
    </r>
    <r>
      <rPr>
        <sz val="14"/>
        <color theme="1" tint="0.34998626667073579"/>
        <rFont val="Calibri"/>
        <family val="2"/>
        <scheme val="minor"/>
      </rPr>
      <t xml:space="preserve"> Recognise the challenges faced by workers, be alert to signs of burnout and support them to manage their wellbeing and self-care.</t>
    </r>
  </si>
  <si>
    <r>
      <rPr>
        <b/>
        <sz val="14"/>
        <color theme="1" tint="0.34998626667073579"/>
        <rFont val="Calibri"/>
        <family val="2"/>
        <scheme val="minor"/>
      </rPr>
      <t>7.</t>
    </r>
    <r>
      <rPr>
        <sz val="14"/>
        <color theme="1" tint="0.34998626667073579"/>
        <rFont val="Calibri"/>
        <family val="2"/>
        <scheme val="minor"/>
      </rPr>
      <t xml:space="preserve"> Provide workers with expertise, guidance and support to identify and resolve complex or ambiguous demands and ethical issues.</t>
    </r>
  </si>
  <si>
    <r>
      <rPr>
        <b/>
        <sz val="14"/>
        <color theme="1" tint="0.34998626667073579"/>
        <rFont val="Calibri"/>
        <family val="2"/>
        <scheme val="minor"/>
      </rPr>
      <t xml:space="preserve">8. </t>
    </r>
    <r>
      <rPr>
        <sz val="14"/>
        <color theme="1" tint="0.34998626667073579"/>
        <rFont val="Calibri"/>
        <family val="2"/>
        <scheme val="minor"/>
      </rPr>
      <t>Support workers to identify, assess and manage workplace safety risks for NDIS participants, themselves and others in ways that respect the participant’s right to make their own choices and in line with organisational policy.</t>
    </r>
  </si>
  <si>
    <r>
      <rPr>
        <b/>
        <sz val="14"/>
        <color theme="1" tint="0.34998626667073579"/>
        <rFont val="Calibri"/>
        <family val="2"/>
        <scheme val="minor"/>
      </rPr>
      <t xml:space="preserve">9. </t>
    </r>
    <r>
      <rPr>
        <sz val="14"/>
        <color theme="1" tint="0.34998626667073579"/>
        <rFont val="Calibri"/>
        <family val="2"/>
        <scheme val="minor"/>
      </rPr>
      <t>Provide regular, timely positive and developmental feedback on work performance, and arrange for workers to access training, development and ongoing learning relevant to their role, interests and career aspirations.</t>
    </r>
  </si>
  <si>
    <r>
      <rPr>
        <b/>
        <sz val="14"/>
        <color theme="1" tint="0.34998626667073579"/>
        <rFont val="Calibri"/>
        <family val="2"/>
        <scheme val="minor"/>
      </rPr>
      <t>9.</t>
    </r>
    <r>
      <rPr>
        <sz val="14"/>
        <color theme="1" tint="0.34998626667073579"/>
        <rFont val="Calibri"/>
        <family val="2"/>
        <scheme val="minor"/>
      </rPr>
      <t xml:space="preserve"> Provide regular, timely positive and developmental feedback on work performance, and arrange for workers to access training, development and ongoing learning relevant to their role, interests and career aspirations.</t>
    </r>
  </si>
  <si>
    <r>
      <rPr>
        <b/>
        <sz val="14"/>
        <color theme="1" tint="0.34998626667073579"/>
        <rFont val="Calibri"/>
        <family val="2"/>
        <scheme val="minor"/>
      </rPr>
      <t xml:space="preserve">7. </t>
    </r>
    <r>
      <rPr>
        <sz val="14"/>
        <color theme="1" tint="0.34998626667073579"/>
        <rFont val="Calibri"/>
        <family val="2"/>
        <scheme val="minor"/>
      </rPr>
      <t>Provide workers with expertise, guidance and support to identify and resolve complex or ambiguous demands and ethical issues.</t>
    </r>
  </si>
  <si>
    <r>
      <rPr>
        <b/>
        <sz val="14"/>
        <color theme="1" tint="0.34998626667073579"/>
        <rFont val="Calibri"/>
        <family val="2"/>
        <scheme val="minor"/>
      </rPr>
      <t xml:space="preserve">6. </t>
    </r>
    <r>
      <rPr>
        <sz val="14"/>
        <color theme="1" tint="0.34998626667073579"/>
        <rFont val="Calibri"/>
        <family val="2"/>
        <scheme val="minor"/>
      </rPr>
      <t>Recognise the challenges faced by workers, be alert to signs of burnout and support them to manage their wellbeing and self-care.</t>
    </r>
  </si>
  <si>
    <r>
      <rPr>
        <b/>
        <sz val="14"/>
        <color theme="1" tint="0.34998626667073579"/>
        <rFont val="Calibri"/>
        <family val="2"/>
        <scheme val="minor"/>
      </rPr>
      <t xml:space="preserve">4. </t>
    </r>
    <r>
      <rPr>
        <sz val="14"/>
        <color theme="1" tint="0.34998626667073579"/>
        <rFont val="Calibri"/>
        <family val="2"/>
        <scheme val="minor"/>
      </rPr>
      <t>Provide opportunities for workers to reflect on their practice, debrief about challenging situations or events, and share learnings with supervisors, peers and experts, including people with lived experience.</t>
    </r>
  </si>
  <si>
    <r>
      <rPr>
        <b/>
        <sz val="14"/>
        <color theme="1" tint="0.34998626667073579"/>
        <rFont val="Calibri"/>
        <family val="2"/>
        <scheme val="minor"/>
      </rPr>
      <t xml:space="preserve">2. </t>
    </r>
    <r>
      <rPr>
        <sz val="14"/>
        <color theme="1" tint="0.34998626667073579"/>
        <rFont val="Calibri"/>
        <family val="2"/>
        <scheme val="minor"/>
      </rPr>
      <t>Ensure that workers know about and can access resources and advice they need to support NDIS participants such as specialist and mainstream supports relevant to specific support needs, cultural, religious and social identity needs and preferences.</t>
    </r>
  </si>
  <si>
    <r>
      <rPr>
        <b/>
        <sz val="14"/>
        <color theme="1" tint="0.34998626667073579"/>
        <rFont val="Calibri"/>
        <family val="2"/>
        <scheme val="minor"/>
      </rPr>
      <t xml:space="preserve">7. </t>
    </r>
    <r>
      <rPr>
        <sz val="14"/>
        <color theme="1" tint="0.34998626667073579"/>
        <rFont val="Calibri"/>
        <family val="2"/>
        <scheme val="minor"/>
      </rPr>
      <t>Model your commitment to building a learning culture and actively support other organisational leaders and managers to engage in lifelong learning and reflective practice.</t>
    </r>
  </si>
  <si>
    <r>
      <rPr>
        <b/>
        <sz val="14"/>
        <color theme="1" tint="0.34998626667073579"/>
        <rFont val="Calibri"/>
        <family val="2"/>
        <scheme val="minor"/>
      </rPr>
      <t xml:space="preserve">6. </t>
    </r>
    <r>
      <rPr>
        <sz val="14"/>
        <color theme="1" tint="0.34998626667073579"/>
        <rFont val="Calibri"/>
        <family val="2"/>
        <scheme val="minor"/>
      </rPr>
      <t>Ensure workers have training and support to work with NDIS participants to enable them to take and learn from the risks they choose.</t>
    </r>
  </si>
  <si>
    <r>
      <rPr>
        <b/>
        <sz val="14"/>
        <color theme="1" tint="0.34998626667073579"/>
        <rFont val="Calibri"/>
        <family val="2"/>
        <scheme val="minor"/>
      </rPr>
      <t xml:space="preserve">5. </t>
    </r>
    <r>
      <rPr>
        <sz val="14"/>
        <color theme="1" tint="0.34998626667073579"/>
        <rFont val="Calibri"/>
        <family val="2"/>
        <scheme val="minor"/>
      </rPr>
      <t>Establish processes for NDIS participants to provide regular feedback and actively contribute to shaping learning and development offerings.</t>
    </r>
  </si>
  <si>
    <r>
      <rPr>
        <b/>
        <sz val="14"/>
        <color theme="1" tint="0.34998626667073579"/>
        <rFont val="Calibri"/>
        <family val="2"/>
        <scheme val="minor"/>
      </rPr>
      <t xml:space="preserve">4. </t>
    </r>
    <r>
      <rPr>
        <sz val="14"/>
        <color theme="1" tint="0.34998626667073579"/>
        <rFont val="Calibri"/>
        <family val="2"/>
        <scheme val="minor"/>
      </rPr>
      <t>Establish and resource systems that ensure workers have regular opportunities to debrief, review and reflect on their practice with supervisor, peers and experts, including those with lived experience.</t>
    </r>
  </si>
  <si>
    <r>
      <rPr>
        <b/>
        <sz val="14"/>
        <color theme="1" tint="0.34998626667073579"/>
        <rFont val="Calibri"/>
        <family val="2"/>
        <scheme val="minor"/>
      </rPr>
      <t>3.</t>
    </r>
    <r>
      <rPr>
        <sz val="14"/>
        <color theme="1" tint="0.34998626667073579"/>
        <rFont val="Calibri"/>
        <family val="2"/>
        <scheme val="minor"/>
      </rPr>
      <t xml:space="preserve"> Ensure workers can access the appropriate supervision, peer support, resources and training required to build their capability and deliver quality, best practice support.</t>
    </r>
  </si>
  <si>
    <r>
      <rPr>
        <b/>
        <sz val="14"/>
        <color theme="1" tint="0.34998626667073579"/>
        <rFont val="Calibri"/>
        <family val="2"/>
        <scheme val="minor"/>
      </rPr>
      <t xml:space="preserve">2. </t>
    </r>
    <r>
      <rPr>
        <sz val="14"/>
        <color theme="1" tint="0.34998626667073579"/>
        <rFont val="Calibri"/>
        <family val="2"/>
        <scheme val="minor"/>
      </rPr>
      <t>Use the Framework to develop the organisation's learning and development strategy to develop and maintain required workforce capabilities.</t>
    </r>
  </si>
  <si>
    <r>
      <rPr>
        <b/>
        <sz val="14"/>
        <color theme="1" tint="0.34998626667073579"/>
        <rFont val="Calibri"/>
        <family val="2"/>
        <scheme val="minor"/>
      </rPr>
      <t xml:space="preserve">1. </t>
    </r>
    <r>
      <rPr>
        <sz val="14"/>
        <color theme="1" tint="0.34998626667073579"/>
        <rFont val="Calibri"/>
        <family val="2"/>
        <scheme val="minor"/>
      </rPr>
      <t xml:space="preserve">Use the Framework and establish procedures to determine whether workers have the capabilities they need and to identify any critical gaps. The </t>
    </r>
    <r>
      <rPr>
        <u/>
        <sz val="14"/>
        <color rgb="FF02833F"/>
        <rFont val="Calibri"/>
        <family val="2"/>
        <scheme val="minor"/>
      </rPr>
      <t>supervision resources</t>
    </r>
    <r>
      <rPr>
        <sz val="14"/>
        <color theme="1" tint="0.34998626667073579"/>
        <rFont val="Calibri"/>
        <family val="2"/>
        <scheme val="minor"/>
      </rPr>
      <t xml:space="preserve"> provide advice on how to do this.</t>
    </r>
  </si>
  <si>
    <r>
      <rPr>
        <b/>
        <sz val="14"/>
        <color theme="1" tint="0.34998626667073579"/>
        <rFont val="Calibri"/>
        <family val="2"/>
        <scheme val="minor"/>
      </rPr>
      <t>5.</t>
    </r>
    <r>
      <rPr>
        <sz val="14"/>
        <color theme="1" tint="0.34998626667073579"/>
        <rFont val="Calibri"/>
        <family val="2"/>
        <scheme val="minor"/>
      </rPr>
      <t xml:space="preserve"> Provide guidance and opportunities to develop supervision capabilities, for example by setting up buddy arrangements for new supervisors.</t>
    </r>
  </si>
  <si>
    <r>
      <rPr>
        <b/>
        <sz val="14"/>
        <color theme="1" tint="0.34998626667073579"/>
        <rFont val="Calibri"/>
        <family val="2"/>
        <scheme val="minor"/>
      </rPr>
      <t>4.</t>
    </r>
    <r>
      <rPr>
        <sz val="14"/>
        <color theme="1" tint="0.34998626667073579"/>
        <rFont val="Calibri"/>
        <family val="2"/>
        <scheme val="minor"/>
      </rPr>
      <t xml:space="preserve"> Establish systems to regularly collect, analyse and act upon participant and worker satisfaction feedback.</t>
    </r>
  </si>
  <si>
    <r>
      <rPr>
        <b/>
        <sz val="14"/>
        <color theme="1" tint="0.34998626667073579"/>
        <rFont val="Calibri"/>
        <family val="2"/>
        <scheme val="minor"/>
      </rPr>
      <t xml:space="preserve">3. </t>
    </r>
    <r>
      <rPr>
        <sz val="14"/>
        <color theme="1" tint="0.34998626667073579"/>
        <rFont val="Calibri"/>
        <family val="2"/>
        <scheme val="minor"/>
      </rPr>
      <t>Establish and promote workforce governance arrangements that outline accountabilities, scope, supervision and delegation arrangements.</t>
    </r>
  </si>
  <si>
    <r>
      <rPr>
        <b/>
        <sz val="14"/>
        <color theme="1" tint="0.34998626667073579"/>
        <rFont val="Calibri"/>
        <family val="2"/>
        <scheme val="minor"/>
      </rPr>
      <t xml:space="preserve">2. </t>
    </r>
    <r>
      <rPr>
        <sz val="14"/>
        <color theme="1" tint="0.34998626667073579"/>
        <rFont val="Calibri"/>
        <family val="2"/>
        <scheme val="minor"/>
      </rPr>
      <t xml:space="preserve">Establish a clear expectation that organisational leaders and managers will engage in lifelong learning and reflective practice.							</t>
    </r>
  </si>
  <si>
    <r>
      <rPr>
        <b/>
        <sz val="14"/>
        <color theme="1" tint="0.34998626667073579"/>
        <rFont val="Calibri"/>
        <family val="2"/>
        <scheme val="minor"/>
      </rPr>
      <t xml:space="preserve">1. </t>
    </r>
    <r>
      <rPr>
        <sz val="14"/>
        <color theme="1" tint="0.34998626667073579"/>
        <rFont val="Calibri"/>
        <family val="2"/>
        <scheme val="minor"/>
      </rPr>
      <t>Ensure direct supervisors understand their key role in supporting staff and developing their capabilities, as well as managing the work.</t>
    </r>
  </si>
  <si>
    <r>
      <rPr>
        <b/>
        <sz val="14"/>
        <color theme="1" tint="0.34998626667073579"/>
        <rFont val="Calibri"/>
        <family val="2"/>
        <scheme val="minor"/>
      </rPr>
      <t>5.</t>
    </r>
    <r>
      <rPr>
        <sz val="14"/>
        <color theme="1" tint="0.34998626667073579"/>
        <rFont val="Calibri"/>
        <family val="2"/>
        <scheme val="minor"/>
      </rPr>
      <t xml:space="preserve"> Establish processes for NDIS participants to provide regular feedback and actively contribute to shaping learning and development offerings.</t>
    </r>
  </si>
  <si>
    <r>
      <rPr>
        <b/>
        <sz val="14"/>
        <color theme="1" tint="0.34998626667073579"/>
        <rFont val="Calibri"/>
        <family val="2"/>
        <scheme val="minor"/>
      </rPr>
      <t xml:space="preserve">3. </t>
    </r>
    <r>
      <rPr>
        <sz val="14"/>
        <color theme="1" tint="0.34998626667073579"/>
        <rFont val="Calibri"/>
        <family val="2"/>
        <scheme val="minor"/>
      </rPr>
      <t>Ensure workers can access the appropriate supervision, peer support, resources and training required to build their capability and deliver quality, best practice support.</t>
    </r>
  </si>
  <si>
    <r>
      <rPr>
        <b/>
        <sz val="14"/>
        <color theme="1" tint="0.34998626667073579"/>
        <rFont val="Calibri"/>
        <family val="2"/>
        <scheme val="minor"/>
      </rPr>
      <t>9.</t>
    </r>
    <r>
      <rPr>
        <sz val="14"/>
        <color theme="1" tint="0.34998626667073579"/>
        <rFont val="Calibri"/>
        <family val="2"/>
        <scheme val="minor"/>
      </rPr>
      <t xml:space="preserve"> Establish processes to resolve conflicts of interest, legal, regulatory and ethical issues in line with organisation values.</t>
    </r>
  </si>
  <si>
    <r>
      <rPr>
        <b/>
        <sz val="14"/>
        <color theme="1" tint="0.34998626667073579"/>
        <rFont val="Calibri"/>
        <family val="2"/>
        <scheme val="minor"/>
      </rPr>
      <t xml:space="preserve">8. </t>
    </r>
    <r>
      <rPr>
        <sz val="14"/>
        <color theme="1" tint="0.34998626667073579"/>
        <rFont val="Calibri"/>
        <family val="2"/>
        <scheme val="minor"/>
      </rPr>
      <t>Drive data-informed improvements to models of support and resource allocation that incorporate workforce planning and management.</t>
    </r>
  </si>
  <si>
    <r>
      <rPr>
        <b/>
        <sz val="14"/>
        <color theme="1" tint="0.34998626667073579"/>
        <rFont val="Calibri"/>
        <family val="2"/>
        <scheme val="minor"/>
      </rPr>
      <t xml:space="preserve">7. </t>
    </r>
    <r>
      <rPr>
        <sz val="14"/>
        <color theme="1" tint="0.34998626667073579"/>
        <rFont val="Calibri"/>
        <family val="2"/>
        <scheme val="minor"/>
      </rPr>
      <t xml:space="preserve">Collect meaningful data to measure the extent to which service models and practice are achieving the organisation’s stated values and supporting the health and wellbeing of participants.  </t>
    </r>
  </si>
  <si>
    <r>
      <rPr>
        <b/>
        <sz val="14"/>
        <color theme="1" tint="0.34998626667073579"/>
        <rFont val="Calibri"/>
        <family val="2"/>
        <scheme val="minor"/>
      </rPr>
      <t xml:space="preserve">6. </t>
    </r>
    <r>
      <rPr>
        <sz val="14"/>
        <color theme="1" tint="0.34998626667073579"/>
        <rFont val="Calibri"/>
        <family val="2"/>
        <scheme val="minor"/>
      </rPr>
      <t>Establish easy-to-use systems that encourage participants and workers to provide feedback and use this information to assess and improve the quality of supports and the culture of the organisation.</t>
    </r>
  </si>
  <si>
    <r>
      <rPr>
        <b/>
        <sz val="14"/>
        <color theme="1" tint="0.34998626667073579"/>
        <rFont val="Calibri"/>
        <family val="2"/>
        <scheme val="minor"/>
      </rPr>
      <t xml:space="preserve">5. </t>
    </r>
    <r>
      <rPr>
        <sz val="14"/>
        <color theme="1" tint="0.34998626667073579"/>
        <rFont val="Calibri"/>
        <family val="2"/>
        <scheme val="minor"/>
      </rPr>
      <t>Look for opportunities to recruit and develop people with lived experience, and with diverse identities and cultural backgrounds, representative of the communities being supported.</t>
    </r>
  </si>
  <si>
    <r>
      <rPr>
        <b/>
        <sz val="14"/>
        <color theme="1" tint="0.34998626667073579"/>
        <rFont val="Calibri"/>
        <family val="2"/>
        <scheme val="minor"/>
      </rPr>
      <t xml:space="preserve">4. </t>
    </r>
    <r>
      <rPr>
        <sz val="14"/>
        <color theme="1" tint="0.34998626667073579"/>
        <rFont val="Calibri"/>
        <family val="2"/>
        <scheme val="minor"/>
      </rPr>
      <t>Establish and promote workforce governance arrangements that outline accountabilities, scope, supervision and delegation arrangements.</t>
    </r>
  </si>
  <si>
    <r>
      <rPr>
        <b/>
        <sz val="14"/>
        <color theme="1" tint="0.34998626667073579"/>
        <rFont val="Calibri"/>
        <family val="2"/>
        <scheme val="minor"/>
      </rPr>
      <t>3.</t>
    </r>
    <r>
      <rPr>
        <sz val="14"/>
        <color theme="1" tint="0.34998626667073579"/>
        <rFont val="Calibri"/>
        <family val="2"/>
        <scheme val="minor"/>
      </rPr>
      <t xml:space="preserve"> Use the Framework’s organisational capabilities and the guidance in the </t>
    </r>
    <r>
      <rPr>
        <u/>
        <sz val="14"/>
        <color rgb="FF02833F"/>
        <rFont val="Calibri"/>
        <family val="2"/>
        <scheme val="minor"/>
      </rPr>
      <t>supervision resources</t>
    </r>
    <r>
      <rPr>
        <sz val="14"/>
        <color theme="1" tint="0.34998626667073579"/>
        <rFont val="Calibri"/>
        <family val="2"/>
        <scheme val="minor"/>
      </rPr>
      <t xml:space="preserve"> to create and maintain a positive and productive workforce environment. </t>
    </r>
  </si>
  <si>
    <r>
      <rPr>
        <b/>
        <sz val="14"/>
        <color theme="1" tint="0.34998626667073579"/>
        <rFont val="Calibri"/>
        <family val="2"/>
        <scheme val="minor"/>
      </rPr>
      <t xml:space="preserve">2. </t>
    </r>
    <r>
      <rPr>
        <sz val="14"/>
        <color theme="1" tint="0.34998626667073579"/>
        <rFont val="Calibri"/>
        <family val="2"/>
        <scheme val="minor"/>
      </rPr>
      <t xml:space="preserve">Use the Framework to plan the workforce, design jobs, recruit, induct and develop workers and lead change and workforce management aligned with the organisation’s values. Capability-based </t>
    </r>
    <r>
      <rPr>
        <u/>
        <sz val="14"/>
        <color rgb="FF02833F"/>
        <rFont val="Calibri"/>
        <family val="2"/>
        <scheme val="minor"/>
      </rPr>
      <t>tools and resources</t>
    </r>
    <r>
      <rPr>
        <sz val="14"/>
        <color theme="1" tint="0.34998626667073579"/>
        <rFont val="Calibri"/>
        <family val="2"/>
        <scheme val="minor"/>
      </rPr>
      <t xml:space="preserve"> are available on the Framework website.</t>
    </r>
  </si>
  <si>
    <r>
      <rPr>
        <b/>
        <sz val="14"/>
        <color theme="1" tint="0.34998626667073579"/>
        <rFont val="Calibri"/>
        <family val="2"/>
        <scheme val="minor"/>
      </rPr>
      <t xml:space="preserve">1. </t>
    </r>
    <r>
      <rPr>
        <sz val="14"/>
        <color theme="1" tint="0.34998626667073579"/>
        <rFont val="Calibri"/>
        <family val="2"/>
        <scheme val="minor"/>
      </rPr>
      <t>Establish best practice service models, governance frameworks, business systems, policies and procedures to reflect organisational values, cultural responsiveness and zero tolerance of any behaviour or circumstance that does not uphold participant rights.</t>
    </r>
  </si>
  <si>
    <r>
      <rPr>
        <b/>
        <sz val="14"/>
        <color theme="1" tint="0.34998626667073579"/>
        <rFont val="Calibri"/>
        <family val="2"/>
        <scheme val="minor"/>
      </rPr>
      <t>2. Upskilling:</t>
    </r>
    <r>
      <rPr>
        <sz val="14"/>
        <color theme="1" tint="0.34998626667073579"/>
        <rFont val="Calibri"/>
        <family val="2"/>
        <scheme val="minor"/>
      </rPr>
      <t xml:space="preserve"> Upskilling existing workers to support them to develop into new roles provides an alternative to recruiting workers with existing skills and experience. Offering internal development pathways is also an important way to motivate workers. Find out what workers are interested in and look for opportunities to align these interests with your workforce requirements. Establish systems to keep track of the capabilities and interests of each worker and use this information when offering development opportunities and assigning work responsibilities. The NDIS Commission’s </t>
    </r>
    <r>
      <rPr>
        <u/>
        <sz val="14"/>
        <color rgb="FF02833F"/>
        <rFont val="Calibri"/>
        <family val="2"/>
        <scheme val="minor"/>
      </rPr>
      <t>supervision resources</t>
    </r>
    <r>
      <rPr>
        <sz val="14"/>
        <color theme="1" tint="0.34998626667073579"/>
        <rFont val="Calibri"/>
        <family val="2"/>
        <scheme val="minor"/>
      </rPr>
      <t xml:space="preserve"> provide useful guidance on how to establish and maintain effective and supportive supervision arrangements in the NDIS.</t>
    </r>
  </si>
  <si>
    <r>
      <t xml:space="preserve">• </t>
    </r>
    <r>
      <rPr>
        <u/>
        <sz val="14"/>
        <color rgb="FF02833F"/>
        <rFont val="Calibri"/>
        <family val="2"/>
        <scheme val="minor"/>
      </rPr>
      <t>Recruitment and Selection Resources</t>
    </r>
    <r>
      <rPr>
        <sz val="14"/>
        <color theme="1" tint="0.34998626667073579"/>
        <rFont val="Calibri"/>
        <family val="2"/>
        <scheme val="minor"/>
      </rPr>
      <t xml:space="preserve">
</t>
    </r>
  </si>
  <si>
    <t>Part A: Workforce management</t>
  </si>
  <si>
    <r>
      <t xml:space="preserve">Please remember to press </t>
    </r>
    <r>
      <rPr>
        <b/>
        <sz val="11"/>
        <color rgb="FF02833F"/>
        <rFont val="Calibri"/>
        <family val="2"/>
        <scheme val="minor"/>
      </rPr>
      <t>Save</t>
    </r>
  </si>
  <si>
    <t>Enter your workforce segmentation here</t>
  </si>
  <si>
    <t>Insert your organisation name here</t>
  </si>
  <si>
    <t>Insert title for your report</t>
  </si>
  <si>
    <t>Insert date</t>
  </si>
  <si>
    <t>Workforce gaps: Job design and workforce utilisation</t>
  </si>
  <si>
    <t>Workforce gaps: Job design and workforce utilisation (continued)</t>
  </si>
  <si>
    <r>
      <t>Part A has three sections:</t>
    </r>
    <r>
      <rPr>
        <b/>
        <u/>
        <sz val="14"/>
        <color theme="6"/>
        <rFont val="Calibri"/>
        <family val="2"/>
        <scheme val="minor"/>
      </rPr>
      <t xml:space="preserve">
</t>
    </r>
    <r>
      <rPr>
        <b/>
        <u/>
        <sz val="14"/>
        <color rgb="FF85367B"/>
        <rFont val="Calibri"/>
        <family val="2"/>
        <scheme val="minor"/>
      </rPr>
      <t>Workforce characteristics</t>
    </r>
    <r>
      <rPr>
        <sz val="14"/>
        <color theme="1" tint="0.34998626667073579"/>
        <rFont val="Calibri"/>
        <family val="2"/>
        <scheme val="minor"/>
      </rPr>
      <t xml:space="preserve"> - What is the composition of your workforce, how effective are your attraction and retention practices, and how do they support your service delivery, workforce quality and workplace culture goals?
</t>
    </r>
    <r>
      <rPr>
        <b/>
        <u/>
        <sz val="14"/>
        <color rgb="FF85367B"/>
        <rFont val="Calibri"/>
        <family val="2"/>
        <scheme val="minor"/>
      </rPr>
      <t>Workplace culture</t>
    </r>
    <r>
      <rPr>
        <b/>
        <sz val="14"/>
        <color theme="6"/>
        <rFont val="Calibri"/>
        <family val="2"/>
        <scheme val="minor"/>
      </rPr>
      <t xml:space="preserve"> </t>
    </r>
    <r>
      <rPr>
        <sz val="14"/>
        <color theme="1" tint="0.34998626667073579"/>
        <rFont val="Calibri"/>
        <family val="2"/>
        <scheme val="minor"/>
      </rPr>
      <t xml:space="preserve">- How do your workforce management practices shape the worker experience? How effectively does the organisation create an environment where workers feel recognised, valued and supported to deliver safe, quality support? Do your leaders model and reinforce values in organisational culture and practice?
</t>
    </r>
    <r>
      <rPr>
        <b/>
        <u/>
        <sz val="14"/>
        <color rgb="FF85367B"/>
        <rFont val="Calibri"/>
        <family val="2"/>
        <scheme val="minor"/>
      </rPr>
      <t>Workforce capabilities</t>
    </r>
    <r>
      <rPr>
        <sz val="14"/>
        <color theme="1" tint="0.34998626667073579"/>
        <rFont val="Calibri"/>
        <family val="2"/>
        <scheme val="minor"/>
      </rPr>
      <t xml:space="preserve"> - What can you learn about workforce capability from participants, workers and supervisors? How well does your workforce capability support your ability to deliver quality services?</t>
    </r>
  </si>
  <si>
    <r>
      <t xml:space="preserve">Response </t>
    </r>
    <r>
      <rPr>
        <sz val="11"/>
        <color rgb="FF85367B"/>
        <rFont val="Calibri"/>
        <family val="2"/>
        <scheme val="minor"/>
      </rPr>
      <t>(space for up to three comments)</t>
    </r>
  </si>
  <si>
    <r>
      <rPr>
        <b/>
        <sz val="12"/>
        <color rgb="FF02833F"/>
        <rFont val="Calibri"/>
        <family val="2"/>
        <scheme val="minor"/>
      </rPr>
      <t xml:space="preserve">Would you like to enter turnover by your total workforce or by role type? </t>
    </r>
    <r>
      <rPr>
        <b/>
        <sz val="12"/>
        <color theme="5"/>
        <rFont val="Calibri"/>
        <family val="2"/>
        <scheme val="minor"/>
      </rPr>
      <t xml:space="preserve">
</t>
    </r>
    <r>
      <rPr>
        <sz val="10"/>
        <color theme="1" tint="0.34998626667073579"/>
        <rFont val="Calibri"/>
        <family val="2"/>
        <scheme val="minor"/>
      </rPr>
      <t>(Please select from drop down list)</t>
    </r>
  </si>
  <si>
    <r>
      <rPr>
        <b/>
        <sz val="12"/>
        <color rgb="FF02833F"/>
        <rFont val="Calibri"/>
        <family val="2"/>
        <scheme val="minor"/>
      </rPr>
      <t xml:space="preserve">Role:
</t>
    </r>
    <r>
      <rPr>
        <sz val="11"/>
        <color theme="1" tint="0.34998626667073579"/>
        <rFont val="Calibri"/>
        <family val="2"/>
        <scheme val="minor"/>
      </rPr>
      <t>Select a role type from the dropdown list to see the gap between your current workforce and future workforce across your selected roles.</t>
    </r>
  </si>
  <si>
    <t>for example Allied Health</t>
  </si>
  <si>
    <r>
      <rPr>
        <b/>
        <sz val="14"/>
        <color theme="1" tint="0.34998626667073579"/>
        <rFont val="Calibri"/>
        <family val="2"/>
        <scheme val="minor"/>
      </rPr>
      <t>2.</t>
    </r>
    <r>
      <rPr>
        <sz val="14"/>
        <color theme="1" tint="0.34998626667073579"/>
        <rFont val="Calibri"/>
        <family val="2"/>
        <scheme val="minor"/>
      </rPr>
      <t xml:space="preserve"> Ensure that workers understand and demonstrate good practice based on human rights and person-centred principles principles, as described in the Framework.</t>
    </r>
  </si>
  <si>
    <r>
      <rPr>
        <b/>
        <sz val="14"/>
        <color theme="1" tint="0.34998626667073579"/>
        <rFont val="Calibri"/>
        <family val="2"/>
        <scheme val="minor"/>
      </rPr>
      <t xml:space="preserve">1. Purpose and vision statements: </t>
    </r>
    <r>
      <rPr>
        <sz val="14"/>
        <color theme="1" tint="0.34998626667073579"/>
        <rFont val="Calibri"/>
        <family val="2"/>
        <scheme val="minor"/>
      </rPr>
      <t xml:space="preserve">Use your statement of purpose and values to actively engage with workers. The NDIS respects and upholds the legal and human rights of people with disability, and many workers are inspired to work in the disability sector because this principle aligns with their own personal values and views about equity and recognition. Setting and communicating your organisational values in line with NDIS purpose is an opportunity to engage and inspire your existing and potential workers. How do your processes for developing and refreshing values engage and respond to the views of your NDIS participants and workers? A strategy is to refresh and communicate how your organisation's values drive day-to-day practice, involving workers wherever possible. Additionally as leaders, including senior leaders it is important to model and reinforce values in organisational culture and practice to drive a positive workplace climate.  </t>
    </r>
  </si>
  <si>
    <t>Workforce capability goals</t>
  </si>
  <si>
    <t>Publication and Contact Details</t>
  </si>
  <si>
    <t>Notice</t>
  </si>
  <si>
    <r>
      <rPr>
        <sz val="12"/>
        <color theme="1" tint="0.34998626667073579"/>
        <rFont val="Calibri"/>
        <family val="2"/>
        <scheme val="minor"/>
      </rPr>
      <t xml:space="preserve">This excludes the Australian Commonwealth Coat of Arms - see </t>
    </r>
    <r>
      <rPr>
        <u/>
        <sz val="12"/>
        <color rgb="FF02833F"/>
        <rFont val="Calibri"/>
        <family val="2"/>
        <scheme val="minor"/>
      </rPr>
      <t>pmc.gov.au/government/commonwealth-coat-arms</t>
    </r>
  </si>
  <si>
    <t>Version</t>
  </si>
  <si>
    <t>Version control</t>
  </si>
  <si>
    <t>Change/description</t>
  </si>
  <si>
    <t>Publication date</t>
  </si>
  <si>
    <t>15 July 2022</t>
  </si>
  <si>
    <t>1 June 2023</t>
  </si>
  <si>
    <t>19 July 2023</t>
  </si>
  <si>
    <t>Strategy guides updated; text/instructions relating to automatically filled fields updated; Your Plan page reformatted; and navigation buttons updated.</t>
  </si>
  <si>
    <t>Initial publication of Workforce Management and Planning Tool.</t>
  </si>
  <si>
    <t>Creative Commons license details added.</t>
  </si>
  <si>
    <t>If you use information from, or a derivative of, the Workforce Management and Planning Tool it is to be attributed to the NDIS Commission as:
© Commonwealth of Australia</t>
  </si>
  <si>
    <r>
      <rPr>
        <sz val="12"/>
        <color theme="1" tint="0.34998626667073579"/>
        <rFont val="Calibri"/>
        <family val="2"/>
        <scheme val="minor"/>
      </rPr>
      <t xml:space="preserve">The contents of the Workforce Management and Planning Tool are licensed under the </t>
    </r>
    <r>
      <rPr>
        <u/>
        <sz val="12"/>
        <color rgb="FF02833F"/>
        <rFont val="Calibri"/>
        <family val="2"/>
        <scheme val="minor"/>
      </rPr>
      <t xml:space="preserve">Creative Commons Attribution 4.0 International Licence. </t>
    </r>
  </si>
  <si>
    <r>
      <t xml:space="preserve">Enquiries about copyright arrangements and any use of this information can be sent to us:
</t>
    </r>
    <r>
      <rPr>
        <b/>
        <sz val="12"/>
        <color theme="1" tint="0.34998626667073579"/>
        <rFont val="Calibri"/>
        <family val="2"/>
        <scheme val="minor"/>
      </rPr>
      <t>Email:</t>
    </r>
    <r>
      <rPr>
        <sz val="12"/>
        <color theme="1" tint="0.34998626667073579"/>
        <rFont val="Calibri"/>
        <family val="2"/>
        <scheme val="minor"/>
      </rPr>
      <t xml:space="preserve"> </t>
    </r>
    <r>
      <rPr>
        <u/>
        <sz val="12"/>
        <color rgb="FF02833F"/>
        <rFont val="Calibri"/>
        <family val="2"/>
        <scheme val="minor"/>
      </rPr>
      <t>contactcentre@ndiscommission.gov.au</t>
    </r>
    <r>
      <rPr>
        <sz val="12"/>
        <color theme="1" tint="0.34998626667073579"/>
        <rFont val="Calibri"/>
        <family val="2"/>
        <scheme val="minor"/>
      </rPr>
      <t xml:space="preserve"> (link sends e-mail)
</t>
    </r>
    <r>
      <rPr>
        <b/>
        <sz val="12"/>
        <color theme="1" tint="0.34998626667073579"/>
        <rFont val="Calibri"/>
        <family val="2"/>
        <scheme val="minor"/>
      </rPr>
      <t xml:space="preserve">Phone: </t>
    </r>
    <r>
      <rPr>
        <sz val="12"/>
        <color theme="1" tint="0.34998626667073579"/>
        <rFont val="Calibri"/>
        <family val="2"/>
        <scheme val="minor"/>
      </rPr>
      <t xml:space="preserve">1800 035 544 (free call from landlines) or TTY 133 677. Interpreters can be arranged.       
</t>
    </r>
    <r>
      <rPr>
        <b/>
        <sz val="12"/>
        <color theme="1" tint="0.34998626667073579"/>
        <rFont val="Calibri"/>
        <family val="2"/>
        <scheme val="minor"/>
      </rPr>
      <t xml:space="preserve">Post: </t>
    </r>
    <r>
      <rPr>
        <sz val="12"/>
        <color theme="1" tint="0.34998626667073579"/>
        <rFont val="Calibri"/>
        <family val="2"/>
        <scheme val="minor"/>
      </rPr>
      <t>NDIS Quality and Safeguards Commission, PO Box 210, Penrith NSW 2750.</t>
    </r>
  </si>
  <si>
    <t>Disclaimer</t>
  </si>
  <si>
    <t>The Commonwealth accepts no responsibility for the accuracy or completeness of any material contained within the Workforce Management and Planning Tool.
Additionally, the Commonwealth disclaims all liability to any person in respect of anything, and of the consequences of anything, done or omitted to be done by any such person in reliance, whether wholly or partially, upon any information presented in the Workforce Management and Planning Tool.</t>
  </si>
  <si>
    <t>Caution</t>
  </si>
  <si>
    <t>Material in the Workforce Management and Planning Tool is made available on the understanding that the Commonwealth is not providing professional advice.
Before relying on any of the material in the Workforce Management and Planning Tool, users should obtain appropriate professional advice.
Views and recommendations of third parties, which may also be included on this tool, do not necessarily reflect the views of the Commonwealth, or indicate a commitment to a particular course of action.</t>
  </si>
  <si>
    <r>
      <t xml:space="preserve">For further information, refer to the </t>
    </r>
    <r>
      <rPr>
        <u/>
        <sz val="12"/>
        <color rgb="FF02833F"/>
        <rFont val="Calibri"/>
        <family val="2"/>
        <scheme val="minor"/>
      </rPr>
      <t>Copyright and Disclaimer</t>
    </r>
    <r>
      <rPr>
        <sz val="12"/>
        <color theme="1" tint="0.34998626667073579"/>
        <rFont val="Calibri"/>
        <family val="2"/>
        <scheme val="minor"/>
      </rPr>
      <t xml:space="preserve"> information on the NDIS Commission website.</t>
    </r>
  </si>
  <si>
    <t>Contact Us</t>
  </si>
  <si>
    <t>When using information from, or creating a derivative of, the Workforce Management and Planning Tool the NDIS Commission asks that the following notice be placed on your derivative: Based on the © Commonwealth of Australia (NDIS Quality and Safeguards Commission) Workforce Management and Planning Tool.</t>
  </si>
  <si>
    <r>
      <rPr>
        <b/>
        <sz val="12"/>
        <color theme="1" tint="0.34998626667073579"/>
        <rFont val="Calibri"/>
        <family val="2"/>
        <scheme val="minor"/>
      </rPr>
      <t>• Training:</t>
    </r>
    <r>
      <rPr>
        <sz val="12"/>
        <color theme="1" tint="0.34998626667073579"/>
        <rFont val="Calibri"/>
        <family val="2"/>
        <scheme val="minor"/>
      </rPr>
      <t xml:space="preserve"> Developing existing workers to equip them to take on new types of work. For example, you may be able to train general support workers to take on advanced support roles or into frontline supervision and management roles. The </t>
    </r>
    <r>
      <rPr>
        <u/>
        <sz val="12"/>
        <color rgb="FF02833F"/>
        <rFont val="Calibri"/>
        <family val="2"/>
        <scheme val="minor"/>
      </rPr>
      <t>Training for Capability</t>
    </r>
    <r>
      <rPr>
        <sz val="12"/>
        <color rgb="FF02833F"/>
        <rFont val="Calibri"/>
        <family val="2"/>
        <scheme val="minor"/>
      </rPr>
      <t xml:space="preserve"> </t>
    </r>
    <r>
      <rPr>
        <sz val="12"/>
        <color theme="1" tint="0.34998626667073579"/>
        <rFont val="Calibri"/>
        <family val="2"/>
        <scheme val="minor"/>
      </rPr>
      <t>tool provides advice on how to identify learning needs and choose training to build and maintain workforce capabilities.</t>
    </r>
  </si>
  <si>
    <r>
      <rPr>
        <b/>
        <sz val="14"/>
        <color theme="1" tint="0.34998626667073579"/>
        <rFont val="Calibri"/>
        <family val="2"/>
        <scheme val="minor"/>
      </rPr>
      <t>1. Employee value proposition (EVP):</t>
    </r>
    <r>
      <rPr>
        <sz val="14"/>
        <color theme="1" tint="0.34998626667073579"/>
        <rFont val="Calibri"/>
        <family val="2"/>
        <scheme val="minor"/>
      </rPr>
      <t xml:space="preserve"> What attracts people to work for your organisation? What are the unique aspects of value that your organisation offers to existing and potential workers? How well are you communicating this value to current and prospective employees? Does the reality of working in your organisation match your EVP promise? A strategy to consider is whether what you offer in relation to leadership and culture, job purpose and satisfaction, learning and development, work environment and flexibility, and benefits is compelling for the people you want to attract and retain, and how well you communicate this. The supervision resources provide guidance on taking a collaborative approach to supervision that supports your employee value proposition. Use 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for advice on how to support worker well-being and build a positive, developmental relationship with each worker.</t>
    </r>
  </si>
  <si>
    <r>
      <rPr>
        <sz val="14"/>
        <color theme="1" tint="0.34998626667073579"/>
        <rFont val="Calibri"/>
        <family val="2"/>
        <scheme val="minor"/>
      </rPr>
      <t xml:space="preserve">• </t>
    </r>
    <r>
      <rPr>
        <u/>
        <sz val="14"/>
        <color rgb="FF02833F"/>
        <rFont val="Calibri"/>
        <family val="2"/>
        <scheme val="minor"/>
      </rPr>
      <t>Supervision and Support Relationship: A Guide for Supervisors and Workers</t>
    </r>
  </si>
  <si>
    <r>
      <rPr>
        <sz val="14"/>
        <color theme="1" tint="0.34998626667073579"/>
        <rFont val="Calibri"/>
        <family val="2"/>
        <scheme val="minor"/>
      </rPr>
      <t xml:space="preserve">• </t>
    </r>
    <r>
      <rPr>
        <u/>
        <sz val="14"/>
        <color rgb="FF02833F"/>
        <rFont val="Calibri"/>
        <family val="2"/>
        <scheme val="minor"/>
      </rPr>
      <t>Learning and Capability Development: A Guide for Supervisors</t>
    </r>
  </si>
  <si>
    <r>
      <rPr>
        <b/>
        <sz val="14"/>
        <color theme="1" tint="0.34998626667073579"/>
        <rFont val="Calibri"/>
        <family val="2"/>
        <scheme val="minor"/>
      </rPr>
      <t xml:space="preserve">3. Worker engagement: </t>
    </r>
    <r>
      <rPr>
        <sz val="14"/>
        <color theme="1" tint="0.34998626667073579"/>
        <rFont val="Calibri"/>
        <family val="2"/>
        <scheme val="minor"/>
      </rPr>
      <t xml:space="preserve">Low engagement is a common problem in workplaces with high casualisation and off-site working. You can implement pro-active strategies to increase formal and informal points of connection, communication and relationship-building. Where the realities of work location and schedule limit opportunities for face-to-face meetings, you should consider using phone calls, electronic platforms and texts to provide regular points of connection, between supervisors and workers as well as between peers. It is a good idea to check with workers for ways to connect that they would find useful and accessible. The </t>
    </r>
    <r>
      <rPr>
        <u/>
        <sz val="14"/>
        <color rgb="FF02833F"/>
        <rFont val="Calibri"/>
        <family val="2"/>
        <scheme val="minor"/>
      </rPr>
      <t>Supervision and Support Relationship: A Guide for Supervisors and Workers</t>
    </r>
    <r>
      <rPr>
        <sz val="14"/>
        <color theme="1" tint="0.34998626667073579"/>
        <rFont val="Calibri"/>
        <family val="2"/>
        <scheme val="minor"/>
      </rPr>
      <t xml:space="preserve"> in the supervision resources provides practical suggestions on how to do this.</t>
    </r>
  </si>
  <si>
    <r>
      <rPr>
        <b/>
        <sz val="14"/>
        <color theme="1" tint="0.34998626667073579"/>
        <rFont val="Calibri"/>
        <family val="2"/>
        <scheme val="minor"/>
      </rPr>
      <t xml:space="preserve">4. </t>
    </r>
    <r>
      <rPr>
        <sz val="14"/>
        <color theme="1" tint="0.34998626667073579"/>
        <rFont val="Calibri"/>
        <family val="2"/>
        <scheme val="minor"/>
      </rPr>
      <t xml:space="preserve">Support and reinforce a work culture that promotes mutual respect and zero tolerance of any behaviour or circumstance that does not uphold participant rights. Refer to the </t>
    </r>
    <r>
      <rPr>
        <u/>
        <sz val="14"/>
        <color rgb="FF02833F"/>
        <rFont val="Calibri"/>
        <family val="2"/>
        <scheme val="minor"/>
      </rPr>
      <t>Supervising for Capability overview</t>
    </r>
    <r>
      <rPr>
        <sz val="14"/>
        <color theme="1" tint="0.34998626667073579"/>
        <rFont val="Calibri"/>
        <family val="2"/>
        <scheme val="minor"/>
      </rPr>
      <t xml:space="preserve"> for a description of a supervision model based on key guiding principles including collaboration and mutual respect.</t>
    </r>
  </si>
  <si>
    <r>
      <rPr>
        <b/>
        <sz val="14"/>
        <color theme="1" tint="0.249977111117893"/>
        <rFont val="Calibri"/>
        <family val="2"/>
        <scheme val="minor"/>
      </rPr>
      <t xml:space="preserve">5. </t>
    </r>
    <r>
      <rPr>
        <sz val="14"/>
        <color theme="1" tint="0.249977111117893"/>
        <rFont val="Calibri"/>
        <family val="2"/>
        <scheme val="minor"/>
      </rPr>
      <t xml:space="preserve">Engage with and learn from people with lived experience as colleagues, experts and advisers. The </t>
    </r>
    <r>
      <rPr>
        <u/>
        <sz val="14"/>
        <color rgb="FF02833F"/>
        <rFont val="Calibri"/>
        <family val="2"/>
        <scheme val="minor"/>
      </rPr>
      <t>Systems to Support Supervision: A Guide for Leaders and Senior Managers</t>
    </r>
    <r>
      <rPr>
        <sz val="14"/>
        <color theme="1" tint="0.249977111117893"/>
        <rFont val="Calibri"/>
        <family val="2"/>
        <scheme val="minor"/>
      </rPr>
      <t xml:space="preserve"> describes the range of systems organisations need to put in place, including easy-to-use options for participants to provide feedback.</t>
    </r>
  </si>
  <si>
    <r>
      <t>Systems to Support Supervision: A Guide for Leaders and Senior Managers</t>
    </r>
    <r>
      <rPr>
        <sz val="14"/>
        <color theme="1" tint="0.34998626667073579"/>
        <rFont val="Calibri"/>
        <family val="2"/>
        <scheme val="minor"/>
      </rPr>
      <t xml:space="preserve"> in the supervision resources describes the systems organisations need to put in place, including accessible ways to hear the views of participant.</t>
    </r>
  </si>
  <si>
    <r>
      <t>Working Together: A Guide for Supervisors</t>
    </r>
    <r>
      <rPr>
        <sz val="14"/>
        <color rgb="FF02833F"/>
        <rFont val="Calibri"/>
        <family val="2"/>
        <scheme val="minor"/>
      </rPr>
      <t xml:space="preserve"> </t>
    </r>
    <r>
      <rPr>
        <sz val="14"/>
        <color theme="1" tint="0.34998626667073579"/>
        <rFont val="Calibri"/>
        <family val="2"/>
        <scheme val="minor"/>
      </rPr>
      <t>describes a process of three-way collaboration between the supervisor, worker and participant to agree on expectations and how they will be met. The worker version of this guide provides practical examples of how workers can check in and seek NDIS participant feedback about their work.</t>
    </r>
  </si>
  <si>
    <r>
      <rPr>
        <sz val="14"/>
        <color theme="1" tint="0.34998626667073579"/>
        <rFont val="Calibri"/>
        <family val="2"/>
        <scheme val="minor"/>
      </rPr>
      <t xml:space="preserve">•  </t>
    </r>
    <r>
      <rPr>
        <u/>
        <sz val="14"/>
        <color rgb="FF02833F"/>
        <rFont val="Calibri"/>
        <family val="2"/>
        <scheme val="minor"/>
      </rPr>
      <t xml:space="preserve">Learning and Capability Development: A Guide for Supervisors </t>
    </r>
  </si>
  <si>
    <t>Some levers will be more appropriate for different role types, based on skillsets, the culture of your organisation, the training, experience required and other factors that may be unique to your organisation.  Working out the right lever/s for your organisation will depend on questions such as:</t>
  </si>
  <si>
    <t xml:space="preserve">An interactive tool to help you identify new business opportunities, understand the NDIS marketplace around Australia and help inform your decision making. </t>
  </si>
  <si>
    <t>3 April 2024</t>
  </si>
  <si>
    <t>Updated links to Supervising for Capability and Training for Capability resources and adjusted. Minor colour changes to priority categories to improve accessibility. Removed broken link and replaced with link to NDIS Explore Data webpage.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</si>
</sst>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2">
    <font>
      <sz val="11"/>
      <color theme="1"/>
      <name val="Calibri"/>
      <family val="2"/>
      <scheme val="minor"/>
    </font>
    <font>
      <sz val="12"/>
      <color theme="1"/>
      <name val="Calibri"/>
      <family val="2"/>
      <scheme val="minor"/>
    </font>
    <font>
      <b/>
      <sz val="11"/>
      <color theme="1"/>
      <name val="Calibri"/>
      <family val="2"/>
      <scheme val="minor"/>
    </font>
    <font>
      <sz val="12"/>
      <color theme="1"/>
      <name val="Segoe UI"/>
      <family val="2"/>
    </font>
    <font>
      <sz val="14"/>
      <color theme="1"/>
      <name val="Segoe UI"/>
      <family val="2"/>
    </font>
    <font>
      <i/>
      <sz val="11"/>
      <color theme="1"/>
      <name val="Calibri"/>
      <family val="2"/>
      <scheme val="minor"/>
    </font>
    <font>
      <b/>
      <sz val="24"/>
      <color theme="3"/>
      <name val="Segoe UI"/>
      <family val="2"/>
    </font>
    <font>
      <b/>
      <i/>
      <sz val="11"/>
      <color theme="1"/>
      <name val="Calibri"/>
      <family val="2"/>
      <scheme val="minor"/>
    </font>
    <font>
      <sz val="14"/>
      <color theme="1"/>
      <name val="Calibri"/>
      <family val="2"/>
      <scheme val="minor"/>
    </font>
    <font>
      <b/>
      <u/>
      <sz val="11"/>
      <color rgb="FF0070C0"/>
      <name val="Calibri"/>
      <family val="2"/>
      <scheme val="minor"/>
    </font>
    <font>
      <sz val="14"/>
      <name val="Segoe UI"/>
      <family val="2"/>
    </font>
    <font>
      <u/>
      <sz val="14"/>
      <color theme="4"/>
      <name val="Calibri"/>
      <family val="2"/>
      <scheme val="minor"/>
    </font>
    <font>
      <b/>
      <sz val="14"/>
      <color theme="0"/>
      <name val="Segoe UI"/>
      <family val="2"/>
    </font>
    <font>
      <b/>
      <sz val="14"/>
      <color theme="3"/>
      <name val="Calibri"/>
      <family val="2"/>
      <scheme val="minor"/>
    </font>
    <font>
      <sz val="12"/>
      <color theme="1"/>
      <name val="Calibri"/>
      <family val="2"/>
      <scheme val="minor"/>
    </font>
    <font>
      <u/>
      <sz val="12"/>
      <color theme="4"/>
      <name val="Calibri"/>
      <family val="2"/>
      <scheme val="minor"/>
    </font>
    <font>
      <sz val="11"/>
      <color theme="0"/>
      <name val="Calibri"/>
      <family val="2"/>
      <scheme val="minor"/>
    </font>
    <font>
      <u/>
      <sz val="11"/>
      <color theme="10"/>
      <name val="Calibri"/>
      <family val="2"/>
      <scheme val="minor"/>
    </font>
    <font>
      <sz val="12"/>
      <color theme="3"/>
      <name val="Segoe UI"/>
      <family val="2"/>
    </font>
    <font>
      <sz val="14"/>
      <color theme="0"/>
      <name val="Calibri"/>
      <family val="2"/>
      <scheme val="minor"/>
    </font>
    <font>
      <sz val="8"/>
      <name val="Calibri"/>
      <family val="2"/>
      <scheme val="minor"/>
    </font>
    <font>
      <i/>
      <sz val="11"/>
      <color theme="1" tint="0.34998626667073579"/>
      <name val="Calibri"/>
      <family val="2"/>
      <scheme val="minor"/>
    </font>
    <font>
      <b/>
      <sz val="24"/>
      <color theme="3"/>
      <name val="Calibri"/>
      <family val="2"/>
      <scheme val="minor"/>
    </font>
    <font>
      <sz val="14"/>
      <color theme="1" tint="0.34998626667073579"/>
      <name val="Calibri"/>
      <family val="2"/>
      <scheme val="minor"/>
    </font>
    <font>
      <sz val="12"/>
      <color theme="1" tint="0.34998626667073579"/>
      <name val="Calibri"/>
      <family val="2"/>
      <scheme val="minor"/>
    </font>
    <font>
      <b/>
      <sz val="14"/>
      <color theme="0"/>
      <name val="Calibri"/>
      <family val="2"/>
      <scheme val="minor"/>
    </font>
    <font>
      <b/>
      <i/>
      <sz val="12"/>
      <color theme="1"/>
      <name val="Calibri"/>
      <family val="2"/>
      <scheme val="minor"/>
    </font>
    <font>
      <b/>
      <sz val="14"/>
      <color theme="8"/>
      <name val="Calibri"/>
      <family val="2"/>
      <scheme val="minor"/>
    </font>
    <font>
      <sz val="14"/>
      <color theme="3"/>
      <name val="Calibri"/>
      <family val="2"/>
      <scheme val="minor"/>
    </font>
    <font>
      <i/>
      <sz val="14"/>
      <color theme="3"/>
      <name val="Calibri"/>
      <family val="2"/>
      <scheme val="minor"/>
    </font>
    <font>
      <b/>
      <sz val="12"/>
      <color rgb="FF00B050"/>
      <name val="Calibri"/>
      <family val="2"/>
      <scheme val="minor"/>
    </font>
    <font>
      <sz val="12"/>
      <color theme="0"/>
      <name val="Calibri"/>
      <family val="2"/>
      <scheme val="minor"/>
    </font>
    <font>
      <i/>
      <sz val="12"/>
      <color theme="1" tint="0.34998626667073579"/>
      <name val="Calibri"/>
      <family val="2"/>
      <scheme val="minor"/>
    </font>
    <font>
      <b/>
      <i/>
      <sz val="12"/>
      <color theme="1" tint="0.34998626667073579"/>
      <name val="Calibri"/>
      <family val="2"/>
      <scheme val="minor"/>
    </font>
    <font>
      <b/>
      <sz val="12"/>
      <color theme="0"/>
      <name val="Calibri"/>
      <family val="2"/>
      <scheme val="minor"/>
    </font>
    <font>
      <b/>
      <sz val="12"/>
      <color theme="1" tint="0.34998626667073579"/>
      <name val="Calibri"/>
      <family val="2"/>
      <scheme val="minor"/>
    </font>
    <font>
      <sz val="11"/>
      <color theme="1" tint="0.34998626667073579"/>
      <name val="Calibri"/>
      <family val="2"/>
      <scheme val="minor"/>
    </font>
    <font>
      <sz val="14"/>
      <color theme="8"/>
      <name val="Calibri"/>
      <family val="2"/>
      <scheme val="minor"/>
    </font>
    <font>
      <b/>
      <sz val="11"/>
      <color theme="1" tint="0.34998626667073579"/>
      <name val="Calibri"/>
      <family val="2"/>
      <scheme val="minor"/>
    </font>
    <font>
      <sz val="12"/>
      <name val="Calibri"/>
      <family val="2"/>
      <scheme val="minor"/>
    </font>
    <font>
      <b/>
      <sz val="14"/>
      <color theme="1" tint="0.34998626667073579"/>
      <name val="Calibri"/>
      <family val="2"/>
      <scheme val="minor"/>
    </font>
    <font>
      <sz val="16"/>
      <color theme="1" tint="0.34998626667073579"/>
      <name val="Calibri"/>
      <family val="2"/>
      <scheme val="minor"/>
    </font>
    <font>
      <b/>
      <sz val="14"/>
      <color rgb="FF00264D"/>
      <name val="Calibri"/>
      <family val="2"/>
      <scheme val="minor"/>
    </font>
    <font>
      <b/>
      <sz val="24"/>
      <color theme="5"/>
      <name val="Calibri"/>
      <family val="2"/>
      <scheme val="minor"/>
    </font>
    <font>
      <b/>
      <sz val="14"/>
      <color theme="5"/>
      <name val="Calibri"/>
      <family val="2"/>
      <scheme val="minor"/>
    </font>
    <font>
      <sz val="12"/>
      <color rgb="FF000000"/>
      <name val="Calibri"/>
      <family val="2"/>
      <scheme val="minor"/>
    </font>
    <font>
      <sz val="14"/>
      <name val="Calibri"/>
      <family val="2"/>
      <scheme val="minor"/>
    </font>
    <font>
      <b/>
      <sz val="14"/>
      <name val="Calibri"/>
      <family val="2"/>
      <scheme val="minor"/>
    </font>
    <font>
      <i/>
      <sz val="12"/>
      <color theme="8"/>
      <name val="Calibri"/>
      <family val="2"/>
      <scheme val="minor"/>
    </font>
    <font>
      <sz val="12"/>
      <color theme="8"/>
      <name val="Calibri"/>
      <family val="2"/>
      <scheme val="minor"/>
    </font>
    <font>
      <b/>
      <i/>
      <sz val="14"/>
      <color theme="1" tint="0.34998626667073579"/>
      <name val="Calibri"/>
      <family val="2"/>
      <scheme val="minor"/>
    </font>
    <font>
      <b/>
      <sz val="12"/>
      <color theme="5"/>
      <name val="Calibri"/>
      <family val="2"/>
      <scheme val="minor"/>
    </font>
    <font>
      <b/>
      <sz val="16"/>
      <color theme="8"/>
      <name val="Calibri"/>
      <family val="2"/>
      <scheme val="minor"/>
    </font>
    <font>
      <b/>
      <sz val="11"/>
      <color theme="5"/>
      <name val="Calibri"/>
      <family val="2"/>
      <scheme val="minor"/>
    </font>
    <font>
      <b/>
      <i/>
      <sz val="16"/>
      <color theme="1" tint="0.34998626667073579"/>
      <name val="Calibri"/>
      <family val="2"/>
      <scheme val="minor"/>
    </font>
    <font>
      <b/>
      <u/>
      <sz val="12"/>
      <color rgb="FF0070C0"/>
      <name val="Calibri"/>
      <family val="2"/>
      <scheme val="minor"/>
    </font>
    <font>
      <b/>
      <i/>
      <sz val="12"/>
      <color rgb="FFFFC000"/>
      <name val="Calibri"/>
      <family val="2"/>
      <scheme val="minor"/>
    </font>
    <font>
      <sz val="12"/>
      <color rgb="FF000000"/>
      <name val="Segoe UI"/>
      <family val="2"/>
    </font>
    <font>
      <b/>
      <sz val="24"/>
      <color theme="1"/>
      <name val="Calibri"/>
      <family val="2"/>
      <scheme val="minor"/>
    </font>
    <font>
      <sz val="14"/>
      <color theme="1" tint="0.249977111117893"/>
      <name val="Calibri"/>
      <family val="2"/>
      <scheme val="minor"/>
    </font>
    <font>
      <sz val="11"/>
      <color theme="1" tint="0.249977111117893"/>
      <name val="Calibri"/>
      <family val="2"/>
      <scheme val="minor"/>
    </font>
    <font>
      <b/>
      <sz val="12"/>
      <color theme="1"/>
      <name val="Calibri"/>
      <family val="2"/>
      <scheme val="minor"/>
    </font>
    <font>
      <b/>
      <sz val="24"/>
      <color theme="1" tint="0.34998626667073579"/>
      <name val="Calibri"/>
      <family val="2"/>
      <scheme val="minor"/>
    </font>
    <font>
      <b/>
      <u/>
      <sz val="14"/>
      <color theme="10"/>
      <name val="Calibri"/>
      <family val="2"/>
      <scheme val="minor"/>
    </font>
    <font>
      <sz val="16"/>
      <color theme="1"/>
      <name val="Calibri"/>
      <family val="2"/>
      <scheme val="minor"/>
    </font>
    <font>
      <b/>
      <sz val="16"/>
      <name val="Calibri"/>
      <family val="2"/>
      <scheme val="minor"/>
    </font>
    <font>
      <sz val="12"/>
      <color theme="1" tint="0.249977111117893"/>
      <name val="Calibri"/>
      <family val="2"/>
      <scheme val="minor"/>
    </font>
    <font>
      <b/>
      <sz val="12"/>
      <color theme="1" tint="0.249977111117893"/>
      <name val="Calibri"/>
      <family val="2"/>
      <scheme val="minor"/>
    </font>
    <font>
      <sz val="12"/>
      <color theme="0"/>
      <name val="Segoe UI"/>
      <family val="2"/>
    </font>
    <font>
      <i/>
      <sz val="14"/>
      <color theme="0"/>
      <name val="Calibri"/>
      <family val="2"/>
      <scheme val="minor"/>
    </font>
    <font>
      <b/>
      <i/>
      <sz val="12"/>
      <color theme="0"/>
      <name val="Calibri"/>
      <family val="2"/>
      <scheme val="minor"/>
    </font>
    <font>
      <u/>
      <sz val="14"/>
      <color theme="0"/>
      <name val="Calibri"/>
      <family val="2"/>
      <scheme val="minor"/>
    </font>
    <font>
      <i/>
      <sz val="12"/>
      <color theme="0"/>
      <name val="Calibri"/>
      <family val="2"/>
      <scheme val="minor"/>
    </font>
    <font>
      <b/>
      <sz val="14"/>
      <color theme="1"/>
      <name val="Calibri"/>
      <family val="2"/>
      <scheme val="minor"/>
    </font>
    <font>
      <sz val="18"/>
      <color theme="1" tint="0.34998626667073579"/>
      <name val="Calibri"/>
      <family val="2"/>
      <scheme val="minor"/>
    </font>
    <font>
      <sz val="11"/>
      <color rgb="FFFF0000"/>
      <name val="Calibri"/>
      <family val="2"/>
      <scheme val="minor"/>
    </font>
    <font>
      <sz val="11"/>
      <color theme="1"/>
      <name val="Calibri"/>
      <family val="2"/>
      <scheme val="minor"/>
    </font>
    <font>
      <b/>
      <sz val="14"/>
      <color theme="1" tint="0.34998626667073579"/>
      <name val="Times New Roman"/>
      <family val="1"/>
    </font>
    <font>
      <sz val="10"/>
      <color theme="1" tint="0.34998626667073579"/>
      <name val="Calibri"/>
      <family val="2"/>
      <scheme val="minor"/>
    </font>
    <font>
      <i/>
      <sz val="11"/>
      <color rgb="FFFF0000"/>
      <name val="Calibri"/>
      <family val="2"/>
      <scheme val="minor"/>
    </font>
    <font>
      <sz val="12"/>
      <color rgb="FF595959"/>
      <name val="Calibri"/>
      <family val="2"/>
      <scheme val="minor"/>
    </font>
    <font>
      <b/>
      <sz val="11"/>
      <color rgb="FF008700"/>
      <name val="Calibri"/>
      <family val="2"/>
      <scheme val="minor"/>
    </font>
    <font>
      <sz val="11"/>
      <color rgb="FF008700"/>
      <name val="Calibri"/>
      <family val="2"/>
      <scheme val="minor"/>
    </font>
    <font>
      <b/>
      <sz val="14"/>
      <color rgb="FF008700"/>
      <name val="Calibri"/>
      <family val="2"/>
      <scheme val="minor"/>
    </font>
    <font>
      <b/>
      <u/>
      <sz val="14"/>
      <color rgb="FF008700"/>
      <name val="Calibri"/>
      <family val="2"/>
      <scheme val="minor"/>
    </font>
    <font>
      <i/>
      <sz val="8"/>
      <color rgb="FFC00000"/>
      <name val="Calibri"/>
      <family val="2"/>
      <scheme val="minor"/>
    </font>
    <font>
      <b/>
      <i/>
      <sz val="9"/>
      <color rgb="FFC00000"/>
      <name val="Calibri"/>
      <family val="2"/>
      <scheme val="minor"/>
    </font>
    <font>
      <b/>
      <sz val="24"/>
      <color rgb="FF275D3A"/>
      <name val="Calibri"/>
      <family val="2"/>
      <scheme val="minor"/>
    </font>
    <font>
      <b/>
      <sz val="14"/>
      <color rgb="FF275D3A"/>
      <name val="Calibri"/>
      <family val="2"/>
      <scheme val="minor"/>
    </font>
    <font>
      <b/>
      <sz val="24"/>
      <color rgb="FF275D3A"/>
      <name val="Segoe UI"/>
      <family val="2"/>
    </font>
    <font>
      <b/>
      <sz val="18"/>
      <color rgb="FF275D3A"/>
      <name val="Calibri"/>
      <family val="2"/>
      <scheme val="minor"/>
    </font>
    <font>
      <b/>
      <sz val="11"/>
      <color rgb="FF02833F"/>
      <name val="Calibri"/>
      <family val="2"/>
      <scheme val="minor"/>
    </font>
    <font>
      <sz val="11"/>
      <color rgb="FF98C11D"/>
      <name val="Calibri"/>
      <family val="2"/>
      <scheme val="minor"/>
    </font>
    <font>
      <b/>
      <sz val="11"/>
      <color rgb="FF98C11D"/>
      <name val="Calibri"/>
      <family val="2"/>
      <scheme val="minor"/>
    </font>
    <font>
      <b/>
      <sz val="16"/>
      <color rgb="FF98C11D"/>
      <name val="Calibri"/>
      <family val="2"/>
      <scheme val="minor"/>
    </font>
    <font>
      <b/>
      <sz val="14"/>
      <color rgb="FF98C11D"/>
      <name val="Calibri"/>
      <family val="2"/>
      <scheme val="minor"/>
    </font>
    <font>
      <b/>
      <sz val="14"/>
      <color rgb="FF943C84"/>
      <name val="Calibri"/>
      <family val="2"/>
      <scheme val="minor"/>
    </font>
    <font>
      <sz val="12"/>
      <color rgb="FF98C11D"/>
      <name val="Calibri"/>
      <family val="2"/>
      <scheme val="minor"/>
    </font>
    <font>
      <b/>
      <sz val="16"/>
      <color theme="0"/>
      <name val="Calibri"/>
      <family val="2"/>
      <scheme val="minor"/>
    </font>
    <font>
      <b/>
      <sz val="36"/>
      <name val="Calibri"/>
      <family val="2"/>
      <scheme val="minor"/>
    </font>
    <font>
      <sz val="10"/>
      <color theme="0"/>
      <name val="Calibri"/>
      <family val="2"/>
      <scheme val="minor"/>
    </font>
    <font>
      <sz val="11"/>
      <color rgb="FF02833F"/>
      <name val="Calibri"/>
      <family val="2"/>
      <scheme val="minor"/>
    </font>
    <font>
      <sz val="20"/>
      <color theme="1"/>
      <name val="Calibri"/>
      <family val="2"/>
      <scheme val="minor"/>
    </font>
    <font>
      <b/>
      <sz val="20"/>
      <name val="Calibri"/>
      <family val="2"/>
      <scheme val="minor"/>
    </font>
    <font>
      <b/>
      <sz val="20"/>
      <color theme="1" tint="0.499984740745262"/>
      <name val="Calibri"/>
      <family val="2"/>
      <scheme val="minor"/>
    </font>
    <font>
      <sz val="20"/>
      <color theme="1" tint="0.34998626667073579"/>
      <name val="Calibri"/>
      <family val="2"/>
      <scheme val="minor"/>
    </font>
    <font>
      <b/>
      <sz val="20"/>
      <color theme="1" tint="0.34998626667073579"/>
      <name val="Calibri"/>
      <family val="2"/>
      <scheme val="minor"/>
    </font>
    <font>
      <u/>
      <sz val="11"/>
      <color rgb="FF02833F"/>
      <name val="Calibri"/>
      <family val="2"/>
      <scheme val="minor"/>
    </font>
    <font>
      <u/>
      <sz val="12"/>
      <color theme="10"/>
      <name val="Calibri"/>
      <family val="2"/>
      <scheme val="minor"/>
    </font>
    <font>
      <u/>
      <sz val="12"/>
      <color rgb="FF02833F"/>
      <name val="Calibri"/>
      <family val="2"/>
      <scheme val="minor"/>
    </font>
    <font>
      <sz val="12"/>
      <color rgb="FF02833F"/>
      <name val="Calibri"/>
      <family val="2"/>
      <scheme val="minor"/>
    </font>
    <font>
      <b/>
      <sz val="18"/>
      <color theme="0"/>
      <name val="Calibri"/>
      <family val="2"/>
      <scheme val="minor"/>
    </font>
    <font>
      <sz val="11"/>
      <color theme="1"/>
      <name val="Segoe UI"/>
      <family val="2"/>
    </font>
    <font>
      <b/>
      <sz val="10"/>
      <color theme="0"/>
      <name val="Calibri"/>
      <family val="2"/>
      <scheme val="minor"/>
    </font>
    <font>
      <sz val="40"/>
      <color theme="1"/>
      <name val="Calibri"/>
      <family val="2"/>
      <scheme val="minor"/>
    </font>
    <font>
      <u/>
      <sz val="14"/>
      <color theme="10"/>
      <name val="Calibri"/>
      <family val="2"/>
      <scheme val="minor"/>
    </font>
    <font>
      <u/>
      <sz val="14"/>
      <color rgb="FF02833F"/>
      <name val="Calibri"/>
      <family val="2"/>
      <scheme val="minor"/>
    </font>
    <font>
      <u/>
      <sz val="14"/>
      <color rgb="FF98C11D"/>
      <name val="Calibri"/>
      <family val="2"/>
      <scheme val="minor"/>
    </font>
    <font>
      <b/>
      <u/>
      <sz val="14"/>
      <color rgb="FF98C11D"/>
      <name val="Calibri"/>
      <family val="2"/>
      <scheme val="minor"/>
    </font>
    <font>
      <u/>
      <sz val="14"/>
      <color theme="1" tint="0.34998626667073579"/>
      <name val="Calibri"/>
      <family val="2"/>
      <scheme val="minor"/>
    </font>
    <font>
      <sz val="14"/>
      <color theme="10"/>
      <name val="Calibri"/>
      <family val="2"/>
      <scheme val="minor"/>
    </font>
    <font>
      <b/>
      <sz val="18"/>
      <color rgb="FF275D34"/>
      <name val="Calibri"/>
      <family val="2"/>
      <scheme val="minor"/>
    </font>
    <font>
      <b/>
      <u/>
      <sz val="18"/>
      <color rgb="FF02833F"/>
      <name val="Calibri"/>
      <family val="2"/>
      <scheme val="minor"/>
    </font>
    <font>
      <b/>
      <sz val="14"/>
      <color theme="9"/>
      <name val="Calibri"/>
      <family val="2"/>
      <scheme val="minor"/>
    </font>
    <font>
      <sz val="18"/>
      <color theme="1"/>
      <name val="Calibri"/>
      <family val="2"/>
      <scheme val="minor"/>
    </font>
    <font>
      <sz val="14"/>
      <color rgb="FF000000"/>
      <name val="Segoe UI"/>
      <family val="2"/>
    </font>
    <font>
      <b/>
      <sz val="18"/>
      <color theme="1" tint="0.34998626667073579"/>
      <name val="Calibri"/>
      <family val="2"/>
      <scheme val="minor"/>
    </font>
    <font>
      <b/>
      <sz val="16"/>
      <color rgb="FF02833F"/>
      <name val="Calibri"/>
      <family val="2"/>
      <scheme val="minor"/>
    </font>
    <font>
      <b/>
      <u/>
      <sz val="14"/>
      <color theme="6"/>
      <name val="Calibri"/>
      <family val="2"/>
      <scheme val="minor"/>
    </font>
    <font>
      <b/>
      <sz val="24"/>
      <color rgb="FF612C69"/>
      <name val="Calibri"/>
      <family val="2"/>
      <scheme val="minor"/>
    </font>
    <font>
      <b/>
      <sz val="24"/>
      <color rgb="FF853C84"/>
      <name val="Calibri"/>
      <family val="2"/>
      <scheme val="minor"/>
    </font>
    <font>
      <b/>
      <sz val="24"/>
      <color rgb="FF02833F"/>
      <name val="Calibri"/>
      <family val="2"/>
      <scheme val="minor"/>
    </font>
    <font>
      <sz val="14"/>
      <color rgb="FF02833F"/>
      <name val="Calibri"/>
      <family val="2"/>
      <scheme val="minor"/>
    </font>
    <font>
      <b/>
      <sz val="14"/>
      <color rgb="FF02833F"/>
      <name val="Calibri"/>
      <family val="2"/>
      <scheme val="minor"/>
    </font>
    <font>
      <b/>
      <sz val="14"/>
      <color rgb="FF853C84"/>
      <name val="Calibri"/>
      <family val="2"/>
      <scheme val="minor"/>
    </font>
    <font>
      <b/>
      <sz val="18"/>
      <color rgb="FF612C69"/>
      <name val="Calibri"/>
      <family val="2"/>
      <scheme val="minor"/>
    </font>
    <font>
      <sz val="18"/>
      <color rgb="FF612C69"/>
      <name val="Calibri"/>
      <family val="2"/>
      <scheme val="minor"/>
    </font>
    <font>
      <b/>
      <sz val="14"/>
      <color rgb="FF612C69"/>
      <name val="Calibri"/>
      <family val="2"/>
      <scheme val="minor"/>
    </font>
    <font>
      <b/>
      <sz val="12"/>
      <color rgb="FF612C69"/>
      <name val="Calibri"/>
      <family val="2"/>
      <scheme val="minor"/>
    </font>
    <font>
      <b/>
      <sz val="14"/>
      <color rgb="FF962C8B"/>
      <name val="Calibri"/>
      <family val="2"/>
      <scheme val="minor"/>
    </font>
    <font>
      <b/>
      <sz val="12"/>
      <color rgb="FF02833F"/>
      <name val="Calibri"/>
      <family val="2"/>
      <scheme val="minor"/>
    </font>
    <font>
      <b/>
      <sz val="20"/>
      <color rgb="FF02833F"/>
      <name val="Calibri"/>
      <family val="2"/>
      <scheme val="minor"/>
    </font>
    <font>
      <b/>
      <i/>
      <sz val="8.5"/>
      <color rgb="FF02833F"/>
      <name val="Calibri"/>
      <family val="2"/>
      <scheme val="minor"/>
    </font>
    <font>
      <b/>
      <sz val="8.5"/>
      <color rgb="FF02833F"/>
      <name val="Calibri"/>
      <family val="2"/>
      <scheme val="minor"/>
    </font>
    <font>
      <i/>
      <sz val="10"/>
      <color theme="1" tint="0.34998626667073579"/>
      <name val="Calibri"/>
      <family val="2"/>
      <scheme val="minor"/>
    </font>
    <font>
      <i/>
      <sz val="9"/>
      <color theme="1" tint="0.34998626667073579"/>
      <name val="Calibri"/>
      <family val="2"/>
      <scheme val="minor"/>
    </font>
    <font>
      <i/>
      <sz val="9"/>
      <color theme="1" tint="0.34998626667073579"/>
      <name val="Calibri (Body)"/>
    </font>
    <font>
      <b/>
      <sz val="18"/>
      <color rgb="FF02833F"/>
      <name val="Calibri"/>
      <family val="2"/>
      <scheme val="minor"/>
    </font>
    <font>
      <i/>
      <sz val="14"/>
      <color theme="1" tint="0.34998626667073579"/>
      <name val="Calibri"/>
      <family val="2"/>
      <scheme val="minor"/>
    </font>
    <font>
      <b/>
      <sz val="16"/>
      <color rgb="FF612C69"/>
      <name val="Calibri"/>
      <family val="2"/>
      <scheme val="minor"/>
    </font>
    <font>
      <b/>
      <sz val="16"/>
      <color rgb="FF275D3A"/>
      <name val="Calibri"/>
      <family val="2"/>
      <scheme val="minor"/>
    </font>
    <font>
      <b/>
      <sz val="14"/>
      <color theme="6"/>
      <name val="Calibri"/>
      <family val="2"/>
      <scheme val="minor"/>
    </font>
    <font>
      <b/>
      <sz val="10"/>
      <color theme="1" tint="0.34998626667073579"/>
      <name val="Calibri"/>
      <family val="2"/>
      <scheme val="minor"/>
    </font>
    <font>
      <sz val="10"/>
      <color rgb="FF02833F"/>
      <name val="Calibri"/>
      <family val="2"/>
      <scheme val="minor"/>
    </font>
    <font>
      <sz val="18"/>
      <color rgb="FF02833F"/>
      <name val="Calibri"/>
      <family val="2"/>
      <scheme val="minor"/>
    </font>
    <font>
      <b/>
      <sz val="14"/>
      <color rgb="FF02833F"/>
      <name val="Segoe UI"/>
      <family val="2"/>
    </font>
    <font>
      <b/>
      <sz val="16"/>
      <color rgb="FF85367B"/>
      <name val="Calibri"/>
      <family val="2"/>
      <scheme val="minor"/>
    </font>
    <font>
      <b/>
      <sz val="24"/>
      <color rgb="FF85367B"/>
      <name val="Calibri"/>
      <family val="2"/>
      <scheme val="minor"/>
    </font>
    <font>
      <b/>
      <u/>
      <sz val="14"/>
      <color rgb="FF85367B"/>
      <name val="Calibri"/>
      <family val="2"/>
      <scheme val="minor"/>
    </font>
    <font>
      <b/>
      <sz val="18"/>
      <color rgb="FF85367B"/>
      <name val="Calibri"/>
      <family val="2"/>
      <scheme val="minor"/>
    </font>
    <font>
      <sz val="12"/>
      <color rgb="FF85367B"/>
      <name val="Calibri"/>
      <family val="2"/>
      <scheme val="minor"/>
    </font>
    <font>
      <b/>
      <sz val="14"/>
      <color rgb="FF85367B"/>
      <name val="Calibri"/>
      <family val="2"/>
      <scheme val="minor"/>
    </font>
    <font>
      <sz val="11"/>
      <color rgb="FF85367B"/>
      <name val="Calibri"/>
      <family val="2"/>
      <scheme val="minor"/>
    </font>
    <font>
      <b/>
      <sz val="20"/>
      <color rgb="FF85367B"/>
      <name val="Calibri"/>
      <family val="2"/>
      <scheme val="minor"/>
    </font>
    <font>
      <b/>
      <sz val="14"/>
      <color rgb="FF85367B"/>
      <name val="Segoe UI"/>
      <family val="2"/>
    </font>
    <font>
      <b/>
      <sz val="10"/>
      <color rgb="FF85367B"/>
      <name val="Calibri"/>
      <family val="2"/>
      <scheme val="minor"/>
    </font>
    <font>
      <b/>
      <sz val="12"/>
      <color rgb="FF85367B"/>
      <name val="Calibri"/>
      <family val="2"/>
      <scheme val="minor"/>
    </font>
    <font>
      <sz val="11"/>
      <color theme="0" tint="-4.9989318521683403E-2"/>
      <name val="Calibri"/>
      <family val="2"/>
      <scheme val="minor"/>
    </font>
    <font>
      <i/>
      <sz val="11"/>
      <color rgb="FF990000"/>
      <name val="Calibri"/>
      <family val="2"/>
      <scheme val="minor"/>
    </font>
    <font>
      <sz val="9"/>
      <color theme="1" tint="0.34998626667073579"/>
      <name val="Calibri"/>
      <family val="2"/>
      <scheme val="minor"/>
    </font>
    <font>
      <b/>
      <sz val="9"/>
      <color rgb="FF612C69"/>
      <name val="Calibri"/>
      <family val="2"/>
      <scheme val="minor"/>
    </font>
    <font>
      <b/>
      <sz val="14"/>
      <color theme="1" tint="0.249977111117893"/>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3"/>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0" tint="-0.34998626667073579"/>
        <bgColor indexed="64"/>
      </patternFill>
    </fill>
    <fill>
      <patternFill patternType="solid">
        <fgColor rgb="FF02833F"/>
        <bgColor indexed="64"/>
      </patternFill>
    </fill>
    <fill>
      <patternFill patternType="solid">
        <fgColor theme="1" tint="0.249977111117893"/>
        <bgColor indexed="64"/>
      </patternFill>
    </fill>
    <fill>
      <patternFill patternType="solid">
        <fgColor rgb="FFF2F2F2"/>
        <bgColor indexed="64"/>
      </patternFill>
    </fill>
    <fill>
      <patternFill patternType="solid">
        <fgColor rgb="FF612C69"/>
        <bgColor indexed="64"/>
      </patternFill>
    </fill>
    <fill>
      <patternFill patternType="solid">
        <fgColor rgb="FF85367B"/>
        <bgColor indexed="64"/>
      </patternFill>
    </fill>
  </fills>
  <borders count="48">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ck">
        <color theme="0" tint="-4.9989318521683403E-2"/>
      </bottom>
      <diagonal/>
    </border>
    <border>
      <left/>
      <right/>
      <top style="thick">
        <color theme="0" tint="-4.9989318521683403E-2"/>
      </top>
      <bottom style="thick">
        <color theme="0" tint="-4.9989318521683403E-2"/>
      </bottom>
      <diagonal/>
    </border>
    <border>
      <left/>
      <right/>
      <top style="thick">
        <color theme="0" tint="-4.9989318521683403E-2"/>
      </top>
      <bottom/>
      <diagonal/>
    </border>
    <border>
      <left/>
      <right/>
      <top/>
      <bottom style="thin">
        <color theme="1" tint="0.499984740745262"/>
      </bottom>
      <diagonal/>
    </border>
    <border>
      <left/>
      <right/>
      <top style="thin">
        <color theme="1" tint="0.499984740745262"/>
      </top>
      <bottom/>
      <diagonal/>
    </border>
    <border>
      <left/>
      <right style="thick">
        <color theme="0" tint="-4.9989318521683403E-2"/>
      </right>
      <top/>
      <bottom style="thick">
        <color theme="0" tint="-4.9989318521683403E-2"/>
      </bottom>
      <diagonal/>
    </border>
    <border>
      <left/>
      <right style="thick">
        <color theme="0" tint="-4.9989318521683403E-2"/>
      </right>
      <top style="thick">
        <color theme="0" tint="-4.9989318521683403E-2"/>
      </top>
      <bottom/>
      <diagonal/>
    </border>
    <border>
      <left style="thick">
        <color theme="0" tint="-4.9989318521683403E-2"/>
      </left>
      <right/>
      <top style="thick">
        <color theme="0" tint="-4.9989318521683403E-2"/>
      </top>
      <bottom/>
      <diagonal/>
    </border>
    <border>
      <left style="thick">
        <color theme="0" tint="-4.9989318521683403E-2"/>
      </left>
      <right/>
      <top/>
      <bottom style="thick">
        <color theme="0" tint="-4.9989318521683403E-2"/>
      </bottom>
      <diagonal/>
    </border>
    <border>
      <left/>
      <right/>
      <top style="thin">
        <color theme="1"/>
      </top>
      <bottom/>
      <diagonal/>
    </border>
    <border>
      <left style="thick">
        <color theme="0" tint="-4.9989318521683403E-2"/>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
      <left style="thick">
        <color theme="0" tint="-4.9989318521683403E-2"/>
      </left>
      <right/>
      <top/>
      <bottom/>
      <diagonal/>
    </border>
    <border>
      <left/>
      <right style="thick">
        <color theme="0" tint="-4.9989318521683403E-2"/>
      </right>
      <top/>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style="thick">
        <color theme="0" tint="-4.9989318521683403E-2"/>
      </left>
      <right style="thick">
        <color theme="0" tint="-4.9989318521683403E-2"/>
      </right>
      <top style="thick">
        <color theme="0" tint="-4.9989318521683403E-2"/>
      </top>
      <bottom/>
      <diagonal/>
    </border>
    <border>
      <left style="thick">
        <color theme="0" tint="-4.9989318521683403E-2"/>
      </left>
      <right style="thick">
        <color theme="0" tint="-4.9989318521683403E-2"/>
      </right>
      <top/>
      <bottom/>
      <diagonal/>
    </border>
    <border>
      <left style="thick">
        <color theme="0" tint="-4.9989318521683403E-2"/>
      </left>
      <right style="thick">
        <color theme="0" tint="-4.9989318521683403E-2"/>
      </right>
      <top/>
      <bottom style="thick">
        <color theme="0" tint="-4.9989318521683403E-2"/>
      </bottom>
      <diagonal/>
    </border>
    <border>
      <left/>
      <right/>
      <top style="thick">
        <color theme="0"/>
      </top>
      <bottom style="thick">
        <color theme="0"/>
      </bottom>
      <diagonal/>
    </border>
    <border>
      <left/>
      <right/>
      <top style="thick">
        <color theme="0"/>
      </top>
      <bottom style="thick">
        <color theme="0" tint="-4.9989318521683403E-2"/>
      </bottom>
      <diagonal/>
    </border>
    <border>
      <left/>
      <right/>
      <top/>
      <bottom style="thick">
        <color theme="0"/>
      </bottom>
      <diagonal/>
    </border>
    <border>
      <left/>
      <right/>
      <top style="thick">
        <color theme="0"/>
      </top>
      <bottom/>
      <diagonal/>
    </border>
    <border>
      <left style="thick">
        <color theme="0"/>
      </left>
      <right style="thick">
        <color theme="0"/>
      </right>
      <top style="thick">
        <color theme="0"/>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style="thick">
        <color theme="0"/>
      </left>
      <right/>
      <top style="thick">
        <color theme="0"/>
      </top>
      <bottom/>
      <diagonal/>
    </border>
    <border>
      <left/>
      <right/>
      <top/>
      <bottom style="thick">
        <color rgb="FF02833F"/>
      </bottom>
      <diagonal/>
    </border>
    <border>
      <left/>
      <right/>
      <top style="thick">
        <color rgb="FF02833F"/>
      </top>
      <bottom style="thick">
        <color theme="0" tint="-4.9989318521683403E-2"/>
      </bottom>
      <diagonal/>
    </border>
    <border>
      <left/>
      <right/>
      <top style="thick">
        <color rgb="FF02833F"/>
      </top>
      <bottom/>
      <diagonal/>
    </border>
    <border>
      <left style="double">
        <color theme="0" tint="-4.9989318521683403E-2"/>
      </left>
      <right/>
      <top style="double">
        <color theme="0" tint="-4.9989318521683403E-2"/>
      </top>
      <bottom style="double">
        <color theme="0" tint="-4.9989318521683403E-2"/>
      </bottom>
      <diagonal/>
    </border>
    <border>
      <left/>
      <right/>
      <top style="double">
        <color theme="0" tint="-4.9989318521683403E-2"/>
      </top>
      <bottom style="double">
        <color theme="0" tint="-4.9989318521683403E-2"/>
      </bottom>
      <diagonal/>
    </border>
    <border>
      <left/>
      <right style="double">
        <color theme="0" tint="-4.9989318521683403E-2"/>
      </right>
      <top style="double">
        <color theme="0" tint="-4.9989318521683403E-2"/>
      </top>
      <bottom style="double">
        <color theme="0" tint="-4.9989318521683403E-2"/>
      </bottom>
      <diagonal/>
    </border>
    <border>
      <left/>
      <right/>
      <top style="medium">
        <color theme="0" tint="-0.34998626667073579"/>
      </top>
      <bottom/>
      <diagonal/>
    </border>
  </borders>
  <cellStyleXfs count="3">
    <xf numFmtId="0" fontId="0" fillId="0" borderId="0"/>
    <xf numFmtId="0" fontId="17" fillId="0" borderId="0" applyNumberFormat="0" applyFill="0" applyBorder="0" applyAlignment="0" applyProtection="0"/>
    <xf numFmtId="9" fontId="76" fillId="0" borderId="0" applyFont="0" applyFill="0" applyBorder="0" applyAlignment="0" applyProtection="0"/>
  </cellStyleXfs>
  <cellXfs count="916">
    <xf numFmtId="0" fontId="0" fillId="0" borderId="0" xfId="0"/>
    <xf numFmtId="0" fontId="2" fillId="0" borderId="0" xfId="0" applyFont="1"/>
    <xf numFmtId="0" fontId="0" fillId="3" borderId="0" xfId="0" applyFill="1"/>
    <xf numFmtId="0" fontId="3" fillId="3" borderId="0" xfId="0" applyFont="1" applyFill="1" applyAlignment="1">
      <alignment horizontal="left" vertical="center" wrapText="1"/>
    </xf>
    <xf numFmtId="0" fontId="9" fillId="3" borderId="0" xfId="0" applyFont="1" applyFill="1" applyAlignment="1">
      <alignment vertical="center" wrapText="1"/>
    </xf>
    <xf numFmtId="0" fontId="15" fillId="3" borderId="0" xfId="0" applyFont="1" applyFill="1" applyAlignment="1">
      <alignment horizontal="right"/>
    </xf>
    <xf numFmtId="2" fontId="0" fillId="0" borderId="0" xfId="0" applyNumberFormat="1"/>
    <xf numFmtId="2" fontId="2" fillId="0" borderId="0" xfId="0" applyNumberFormat="1" applyFont="1"/>
    <xf numFmtId="0" fontId="0" fillId="0" borderId="0" xfId="0" applyAlignment="1">
      <alignment vertical="top"/>
    </xf>
    <xf numFmtId="0" fontId="14" fillId="3" borderId="0" xfId="0" applyFont="1" applyFill="1"/>
    <xf numFmtId="0" fontId="14" fillId="0" borderId="0" xfId="0" applyFont="1"/>
    <xf numFmtId="0" fontId="24" fillId="3" borderId="0" xfId="0" applyFont="1" applyFill="1"/>
    <xf numFmtId="0" fontId="0" fillId="0" borderId="0" xfId="0" applyAlignment="1">
      <alignment vertical="center"/>
    </xf>
    <xf numFmtId="0" fontId="0" fillId="3" borderId="0" xfId="0" applyFill="1" applyAlignment="1">
      <alignment vertical="top"/>
    </xf>
    <xf numFmtId="0" fontId="5" fillId="3" borderId="0" xfId="0" applyFont="1" applyFill="1" applyAlignment="1">
      <alignment vertical="top"/>
    </xf>
    <xf numFmtId="0" fontId="62" fillId="3" borderId="0" xfId="0" applyFont="1" applyFill="1" applyAlignment="1">
      <alignment horizontal="left" wrapText="1" readingOrder="1"/>
    </xf>
    <xf numFmtId="0" fontId="17" fillId="0" borderId="0" xfId="1"/>
    <xf numFmtId="0" fontId="0" fillId="3" borderId="0" xfId="0" applyFill="1" applyAlignment="1">
      <alignment vertical="center"/>
    </xf>
    <xf numFmtId="0" fontId="5" fillId="3" borderId="0" xfId="0" applyFont="1" applyFill="1"/>
    <xf numFmtId="0" fontId="2" fillId="0" borderId="0" xfId="0" applyFont="1" applyAlignment="1">
      <alignment vertical="top" wrapText="1"/>
    </xf>
    <xf numFmtId="0" fontId="73" fillId="0" borderId="0" xfId="0" applyFont="1" applyAlignment="1">
      <alignment wrapText="1"/>
    </xf>
    <xf numFmtId="0" fontId="2" fillId="0" borderId="0" xfId="0" applyFont="1" applyAlignment="1">
      <alignment vertical="center" wrapText="1"/>
    </xf>
    <xf numFmtId="0" fontId="35" fillId="3" borderId="0" xfId="0" applyFont="1" applyFill="1" applyAlignment="1">
      <alignment vertical="center"/>
    </xf>
    <xf numFmtId="0" fontId="35" fillId="3" borderId="0" xfId="0" applyFont="1" applyFill="1"/>
    <xf numFmtId="0" fontId="0" fillId="3" borderId="0" xfId="0" applyFill="1" applyAlignment="1">
      <alignment horizontal="center" vertical="center"/>
    </xf>
    <xf numFmtId="0" fontId="26" fillId="3" borderId="0" xfId="0" applyFont="1" applyFill="1" applyAlignment="1">
      <alignment vertical="center"/>
    </xf>
    <xf numFmtId="0" fontId="75" fillId="3" borderId="0" xfId="0" applyFont="1" applyFill="1"/>
    <xf numFmtId="0" fontId="38" fillId="3" borderId="0" xfId="1" applyFont="1" applyFill="1" applyAlignment="1" applyProtection="1">
      <alignment horizontal="right" vertical="center" wrapText="1" indent="1"/>
    </xf>
    <xf numFmtId="9" fontId="24" fillId="3" borderId="0" xfId="2" applyFont="1" applyFill="1" applyBorder="1" applyAlignment="1" applyProtection="1">
      <alignment horizontal="center" vertical="center" wrapText="1"/>
    </xf>
    <xf numFmtId="9" fontId="24" fillId="3" borderId="11" xfId="2" applyFont="1" applyFill="1" applyBorder="1" applyAlignment="1" applyProtection="1">
      <alignment vertical="center" wrapText="1"/>
    </xf>
    <xf numFmtId="9" fontId="24" fillId="3" borderId="12" xfId="2" applyFont="1" applyFill="1" applyBorder="1" applyAlignment="1" applyProtection="1">
      <alignment horizontal="center" vertical="center" wrapText="1"/>
    </xf>
    <xf numFmtId="0" fontId="24" fillId="2" borderId="11" xfId="0" applyFont="1" applyFill="1" applyBorder="1" applyAlignment="1" applyProtection="1">
      <alignment vertical="center" wrapText="1"/>
      <protection locked="0"/>
    </xf>
    <xf numFmtId="9" fontId="24" fillId="3" borderId="0" xfId="2" applyFont="1" applyFill="1" applyBorder="1" applyAlignment="1" applyProtection="1">
      <alignment vertical="center" wrapText="1"/>
    </xf>
    <xf numFmtId="9" fontId="24" fillId="3" borderId="21" xfId="2" applyFont="1" applyFill="1" applyBorder="1" applyAlignment="1" applyProtection="1">
      <alignment vertical="center" wrapText="1"/>
    </xf>
    <xf numFmtId="9" fontId="24" fillId="3" borderId="16" xfId="2" applyFont="1" applyFill="1" applyBorder="1" applyAlignment="1" applyProtection="1">
      <alignment vertical="center" wrapText="1"/>
    </xf>
    <xf numFmtId="9" fontId="24" fillId="3" borderId="21" xfId="2" applyFont="1" applyFill="1" applyBorder="1" applyAlignment="1" applyProtection="1">
      <alignment horizontal="center" vertical="center" wrapText="1"/>
    </xf>
    <xf numFmtId="9" fontId="24" fillId="3" borderId="16" xfId="2" applyFont="1" applyFill="1" applyBorder="1" applyAlignment="1" applyProtection="1">
      <alignment horizontal="center" vertical="center" wrapText="1"/>
    </xf>
    <xf numFmtId="0" fontId="24" fillId="3" borderId="0" xfId="0" applyFont="1" applyFill="1" applyAlignment="1">
      <alignment vertical="center" wrapText="1"/>
    </xf>
    <xf numFmtId="0" fontId="36" fillId="3" borderId="0" xfId="0" applyFont="1" applyFill="1"/>
    <xf numFmtId="0" fontId="22" fillId="3" borderId="0" xfId="0" applyFont="1" applyFill="1"/>
    <xf numFmtId="0" fontId="23" fillId="3" borderId="0" xfId="0" applyFont="1" applyFill="1" applyAlignment="1">
      <alignment horizontal="left" indent="3"/>
    </xf>
    <xf numFmtId="0" fontId="23" fillId="3" borderId="0" xfId="0" applyFont="1" applyFill="1" applyAlignment="1">
      <alignment horizontal="left" vertical="center" wrapText="1" indent="3"/>
    </xf>
    <xf numFmtId="0" fontId="23" fillId="3" borderId="0" xfId="0" applyFont="1" applyFill="1" applyAlignment="1">
      <alignment horizontal="left" vertical="center" wrapText="1" indent="1"/>
    </xf>
    <xf numFmtId="0" fontId="24" fillId="3" borderId="0" xfId="0" applyFont="1" applyFill="1" applyAlignment="1">
      <alignment horizontal="left" indent="2"/>
    </xf>
    <xf numFmtId="0" fontId="22" fillId="3" borderId="0" xfId="0" applyFont="1" applyFill="1" applyAlignment="1">
      <alignment horizontal="left"/>
    </xf>
    <xf numFmtId="0" fontId="8" fillId="3" borderId="0" xfId="0" applyFont="1" applyFill="1" applyAlignment="1">
      <alignment vertical="center" wrapText="1"/>
    </xf>
    <xf numFmtId="0" fontId="27" fillId="3" borderId="0" xfId="0" applyFont="1" applyFill="1" applyAlignment="1">
      <alignment wrapText="1"/>
    </xf>
    <xf numFmtId="0" fontId="8" fillId="3" borderId="0" xfId="0" applyFont="1" applyFill="1" applyAlignment="1">
      <alignment horizontal="center" vertical="center" wrapText="1"/>
    </xf>
    <xf numFmtId="9" fontId="21" fillId="3" borderId="0" xfId="2" applyFont="1" applyFill="1" applyAlignment="1" applyProtection="1">
      <alignment vertical="center" wrapText="1"/>
    </xf>
    <xf numFmtId="0" fontId="8" fillId="3" borderId="10" xfId="0" applyFont="1" applyFill="1" applyBorder="1" applyAlignment="1">
      <alignment horizontal="center" vertical="center" wrapText="1"/>
    </xf>
    <xf numFmtId="9" fontId="24" fillId="3" borderId="15" xfId="2" applyFont="1" applyFill="1" applyBorder="1" applyAlignment="1" applyProtection="1">
      <alignment vertical="center" wrapText="1"/>
    </xf>
    <xf numFmtId="0" fontId="24" fillId="3" borderId="11" xfId="0" applyFont="1" applyFill="1" applyBorder="1" applyAlignment="1">
      <alignment vertical="center" wrapText="1"/>
    </xf>
    <xf numFmtId="0" fontId="24" fillId="3" borderId="21" xfId="0" applyFont="1" applyFill="1" applyBorder="1" applyAlignment="1">
      <alignment vertical="center" wrapText="1"/>
    </xf>
    <xf numFmtId="0" fontId="0" fillId="3" borderId="0" xfId="0" applyFill="1" applyAlignment="1">
      <alignment horizontal="right"/>
    </xf>
    <xf numFmtId="0" fontId="40" fillId="3" borderId="0" xfId="0" applyFont="1" applyFill="1" applyAlignment="1">
      <alignment vertical="center" wrapText="1"/>
    </xf>
    <xf numFmtId="0" fontId="32" fillId="3" borderId="0" xfId="0" applyFont="1" applyFill="1" applyAlignment="1">
      <alignment horizontal="center" vertical="center" wrapText="1"/>
    </xf>
    <xf numFmtId="0" fontId="24" fillId="3" borderId="11" xfId="0" applyFont="1" applyFill="1" applyBorder="1" applyAlignment="1">
      <alignment horizontal="center" vertical="center" wrapText="1"/>
    </xf>
    <xf numFmtId="0" fontId="32" fillId="3" borderId="0" xfId="0" applyFont="1" applyFill="1" applyAlignment="1">
      <alignment vertical="center" wrapText="1"/>
    </xf>
    <xf numFmtId="0" fontId="24" fillId="3" borderId="0" xfId="0" applyFont="1" applyFill="1" applyAlignment="1">
      <alignment horizontal="right" vertical="center" wrapText="1" readingOrder="1"/>
    </xf>
    <xf numFmtId="0" fontId="30" fillId="3" borderId="0" xfId="0" applyFont="1" applyFill="1" applyAlignment="1">
      <alignment horizontal="center" vertical="center"/>
    </xf>
    <xf numFmtId="0" fontId="24" fillId="3" borderId="0" xfId="0" applyFont="1" applyFill="1" applyAlignment="1">
      <alignment horizontal="left" vertical="center" wrapText="1" indent="1"/>
    </xf>
    <xf numFmtId="0" fontId="25" fillId="3" borderId="0" xfId="0" applyFont="1" applyFill="1" applyAlignment="1">
      <alignment horizontal="left" vertical="top" wrapText="1"/>
    </xf>
    <xf numFmtId="0" fontId="24" fillId="3" borderId="0" xfId="0" applyFont="1" applyFill="1" applyAlignment="1">
      <alignment horizontal="left" vertical="center"/>
    </xf>
    <xf numFmtId="0" fontId="13" fillId="3" borderId="0" xfId="0" applyFont="1" applyFill="1" applyAlignment="1">
      <alignment vertical="center" wrapText="1"/>
    </xf>
    <xf numFmtId="0" fontId="32" fillId="3" borderId="0" xfId="0" applyFont="1" applyFill="1" applyAlignment="1">
      <alignment horizontal="right" vertical="center" wrapText="1" indent="1"/>
    </xf>
    <xf numFmtId="0" fontId="35" fillId="3" borderId="0" xfId="0" applyFont="1" applyFill="1" applyAlignment="1">
      <alignment horizontal="left" vertical="center" indent="1"/>
    </xf>
    <xf numFmtId="0" fontId="27" fillId="3" borderId="0" xfId="0" applyFont="1" applyFill="1" applyAlignment="1">
      <alignment horizontal="left" vertical="center" wrapText="1"/>
    </xf>
    <xf numFmtId="0" fontId="73" fillId="0" borderId="0" xfId="0" applyFont="1" applyAlignment="1">
      <alignment horizontal="left" vertical="center"/>
    </xf>
    <xf numFmtId="0" fontId="22" fillId="3" borderId="0" xfId="0" applyFont="1" applyFill="1" applyAlignment="1">
      <alignment vertical="center"/>
    </xf>
    <xf numFmtId="0" fontId="41" fillId="3" borderId="0" xfId="0" applyFont="1" applyFill="1"/>
    <xf numFmtId="0" fontId="41" fillId="3" borderId="0" xfId="0" applyFont="1" applyFill="1" applyAlignment="1">
      <alignment vertical="center" wrapText="1" readingOrder="1"/>
    </xf>
    <xf numFmtId="0" fontId="41" fillId="0" borderId="0" xfId="0" applyFont="1"/>
    <xf numFmtId="0" fontId="44" fillId="3" borderId="0" xfId="0" applyFont="1" applyFill="1" applyAlignment="1">
      <alignment wrapText="1"/>
    </xf>
    <xf numFmtId="0" fontId="35" fillId="3" borderId="0" xfId="0" applyFont="1" applyFill="1" applyAlignment="1">
      <alignment horizontal="left" indent="1"/>
    </xf>
    <xf numFmtId="0" fontId="40" fillId="3" borderId="0" xfId="0" applyFont="1" applyFill="1" applyAlignment="1">
      <alignment horizontal="center" vertical="center"/>
    </xf>
    <xf numFmtId="0" fontId="50" fillId="3" borderId="0" xfId="0" applyFont="1" applyFill="1" applyAlignment="1">
      <alignment horizontal="center" vertical="center"/>
    </xf>
    <xf numFmtId="0" fontId="18" fillId="2" borderId="0" xfId="0" applyFont="1" applyFill="1" applyAlignment="1">
      <alignment wrapText="1"/>
    </xf>
    <xf numFmtId="0" fontId="35" fillId="3" borderId="0" xfId="0" applyFont="1" applyFill="1" applyAlignment="1">
      <alignment vertical="center" wrapText="1"/>
    </xf>
    <xf numFmtId="0" fontId="33" fillId="3" borderId="0" xfId="0" applyFont="1" applyFill="1" applyAlignment="1">
      <alignment vertical="center" wrapText="1"/>
    </xf>
    <xf numFmtId="9" fontId="32" fillId="3" borderId="0" xfId="0" applyNumberFormat="1" applyFont="1" applyFill="1" applyAlignment="1">
      <alignment horizontal="center" vertical="center" wrapText="1"/>
    </xf>
    <xf numFmtId="0" fontId="38" fillId="3" borderId="0" xfId="0" applyFont="1" applyFill="1"/>
    <xf numFmtId="0" fontId="25" fillId="8" borderId="0" xfId="0" applyFont="1" applyFill="1" applyAlignment="1">
      <alignment vertical="center" wrapText="1"/>
    </xf>
    <xf numFmtId="0" fontId="25" fillId="8" borderId="0" xfId="0" applyFont="1" applyFill="1" applyAlignment="1">
      <alignment horizontal="left" vertical="center" wrapText="1"/>
    </xf>
    <xf numFmtId="0" fontId="81" fillId="3" borderId="0" xfId="0" applyFont="1" applyFill="1" applyAlignment="1">
      <alignment horizontal="right"/>
    </xf>
    <xf numFmtId="0" fontId="24" fillId="3" borderId="0" xfId="0" applyFont="1" applyFill="1" applyAlignment="1" applyProtection="1">
      <alignment horizontal="right" vertical="center"/>
      <protection hidden="1"/>
    </xf>
    <xf numFmtId="0" fontId="82" fillId="3" borderId="0" xfId="0" applyFont="1" applyFill="1"/>
    <xf numFmtId="0" fontId="82" fillId="0" borderId="0" xfId="0" applyFont="1"/>
    <xf numFmtId="0" fontId="83" fillId="3" borderId="0" xfId="0" applyFont="1" applyFill="1" applyAlignment="1">
      <alignment horizontal="left" vertical="center" wrapText="1"/>
    </xf>
    <xf numFmtId="0" fontId="84" fillId="3" borderId="0" xfId="1" applyFont="1" applyFill="1" applyBorder="1" applyAlignment="1" applyProtection="1">
      <alignment horizontal="left" vertical="center" wrapText="1"/>
    </xf>
    <xf numFmtId="0" fontId="81" fillId="3" borderId="0" xfId="0" applyFont="1" applyFill="1"/>
    <xf numFmtId="0" fontId="24" fillId="2" borderId="12" xfId="0" applyFont="1" applyFill="1" applyBorder="1" applyAlignment="1" applyProtection="1">
      <alignment vertical="center" wrapText="1"/>
      <protection locked="0"/>
    </xf>
    <xf numFmtId="0" fontId="24" fillId="2" borderId="10" xfId="0" applyFont="1" applyFill="1" applyBorder="1" applyAlignment="1" applyProtection="1">
      <alignment vertical="center" wrapText="1"/>
      <protection locked="0"/>
    </xf>
    <xf numFmtId="9" fontId="24" fillId="3" borderId="10" xfId="2" applyFont="1" applyFill="1" applyBorder="1" applyAlignment="1" applyProtection="1">
      <alignment vertical="center" wrapText="1"/>
    </xf>
    <xf numFmtId="9" fontId="24" fillId="3" borderId="12" xfId="2" applyFont="1" applyFill="1" applyBorder="1" applyAlignment="1" applyProtection="1">
      <alignment vertical="center" wrapText="1"/>
    </xf>
    <xf numFmtId="9" fontId="24" fillId="3" borderId="10" xfId="2" applyFont="1" applyFill="1" applyBorder="1" applyAlignment="1" applyProtection="1">
      <alignment vertical="center" wrapText="1"/>
      <protection hidden="1"/>
    </xf>
    <xf numFmtId="9" fontId="21" fillId="3" borderId="0" xfId="2" applyFont="1" applyFill="1" applyAlignment="1" applyProtection="1">
      <alignment horizontal="center" vertical="center" wrapText="1"/>
    </xf>
    <xf numFmtId="9" fontId="24" fillId="3" borderId="10" xfId="2" applyFont="1" applyFill="1" applyBorder="1" applyAlignment="1" applyProtection="1">
      <alignment horizontal="center" vertical="center" wrapText="1"/>
      <protection hidden="1"/>
    </xf>
    <xf numFmtId="9" fontId="24" fillId="3" borderId="0" xfId="2" applyFont="1" applyFill="1" applyBorder="1" applyAlignment="1" applyProtection="1">
      <alignment horizontal="center" vertical="center" wrapText="1"/>
      <protection hidden="1"/>
    </xf>
    <xf numFmtId="0" fontId="89" fillId="3" borderId="0" xfId="0" applyFont="1" applyFill="1"/>
    <xf numFmtId="0" fontId="0" fillId="0" borderId="0" xfId="0" applyAlignment="1">
      <alignment horizontal="left" vertical="top"/>
    </xf>
    <xf numFmtId="0" fontId="0" fillId="3" borderId="0" xfId="0" applyFill="1" applyAlignment="1">
      <alignment horizontal="left" vertical="top"/>
    </xf>
    <xf numFmtId="0" fontId="8" fillId="3" borderId="0" xfId="0" applyFont="1" applyFill="1" applyAlignment="1">
      <alignment horizontal="left"/>
    </xf>
    <xf numFmtId="0" fontId="13" fillId="3" borderId="0" xfId="0" applyFont="1" applyFill="1" applyAlignment="1">
      <alignment horizontal="left" vertical="center" wrapText="1"/>
    </xf>
    <xf numFmtId="0" fontId="40" fillId="3" borderId="0" xfId="0" applyFont="1" applyFill="1" applyAlignment="1">
      <alignment horizontal="left" vertical="center" wrapText="1"/>
    </xf>
    <xf numFmtId="0" fontId="21" fillId="3" borderId="0" xfId="0" applyFont="1" applyFill="1" applyAlignment="1">
      <alignment vertical="center" wrapText="1"/>
    </xf>
    <xf numFmtId="0" fontId="24" fillId="2" borderId="20" xfId="0" applyFont="1" applyFill="1" applyBorder="1" applyAlignment="1" applyProtection="1">
      <alignment vertical="center" wrapText="1"/>
      <protection locked="0"/>
    </xf>
    <xf numFmtId="9" fontId="24" fillId="2" borderId="23" xfId="1" applyNumberFormat="1" applyFont="1" applyFill="1" applyBorder="1" applyAlignment="1" applyProtection="1">
      <alignment horizontal="left" vertical="center" wrapText="1" indent="1"/>
      <protection locked="0"/>
    </xf>
    <xf numFmtId="0" fontId="38" fillId="3" borderId="36" xfId="0" applyFont="1" applyFill="1" applyBorder="1" applyAlignment="1">
      <alignment horizontal="left" vertical="top" wrapText="1"/>
    </xf>
    <xf numFmtId="0" fontId="38" fillId="3" borderId="36" xfId="0" applyFont="1" applyFill="1" applyBorder="1" applyAlignment="1">
      <alignment vertical="top" wrapText="1"/>
    </xf>
    <xf numFmtId="0" fontId="38" fillId="3" borderId="38" xfId="0" applyFont="1" applyFill="1" applyBorder="1" applyAlignment="1">
      <alignment horizontal="left" vertical="top" wrapText="1"/>
    </xf>
    <xf numFmtId="0" fontId="36" fillId="3" borderId="37" xfId="0" applyFont="1" applyFill="1" applyBorder="1" applyAlignment="1">
      <alignment horizontal="left" vertical="top" wrapText="1" indent="1"/>
    </xf>
    <xf numFmtId="0" fontId="36" fillId="3" borderId="32" xfId="0" applyFont="1" applyFill="1" applyBorder="1" applyAlignment="1">
      <alignment horizontal="left" vertical="top" wrapText="1" indent="1"/>
    </xf>
    <xf numFmtId="0" fontId="36" fillId="3" borderId="37" xfId="1" applyFont="1" applyFill="1" applyBorder="1" applyAlignment="1" applyProtection="1">
      <alignment horizontal="left" vertical="top" wrapText="1" indent="1"/>
    </xf>
    <xf numFmtId="0" fontId="17" fillId="3" borderId="37" xfId="1" applyFill="1" applyBorder="1" applyAlignment="1" applyProtection="1">
      <alignment horizontal="left" vertical="top" wrapText="1" indent="1"/>
    </xf>
    <xf numFmtId="0" fontId="36" fillId="3" borderId="37" xfId="0" applyFont="1" applyFill="1" applyBorder="1" applyAlignment="1">
      <alignment horizontal="left" vertical="center" wrapText="1" indent="1"/>
    </xf>
    <xf numFmtId="0" fontId="36" fillId="3" borderId="39" xfId="0" applyFont="1" applyFill="1" applyBorder="1" applyAlignment="1">
      <alignment horizontal="left" vertical="top" wrapText="1" indent="1"/>
    </xf>
    <xf numFmtId="0" fontId="36" fillId="3" borderId="40" xfId="0" applyFont="1" applyFill="1" applyBorder="1" applyAlignment="1">
      <alignment horizontal="left" vertical="top" wrapText="1" indent="1"/>
    </xf>
    <xf numFmtId="0" fontId="23" fillId="3" borderId="0" xfId="0" applyFont="1" applyFill="1" applyAlignment="1">
      <alignment vertical="center" readingOrder="1"/>
    </xf>
    <xf numFmtId="0" fontId="24" fillId="3" borderId="0" xfId="0" applyFont="1" applyFill="1" applyAlignment="1">
      <alignment vertical="center" readingOrder="1"/>
    </xf>
    <xf numFmtId="0" fontId="6" fillId="3" borderId="0" xfId="0" applyFont="1" applyFill="1"/>
    <xf numFmtId="0" fontId="40" fillId="3" borderId="0" xfId="0" applyFont="1" applyFill="1" applyAlignment="1">
      <alignment vertical="center"/>
    </xf>
    <xf numFmtId="0" fontId="24" fillId="3" borderId="0" xfId="0" applyFont="1" applyFill="1" applyAlignment="1">
      <alignment horizontal="left"/>
    </xf>
    <xf numFmtId="0" fontId="37" fillId="3" borderId="0" xfId="0" applyFont="1" applyFill="1" applyAlignment="1">
      <alignment horizontal="center"/>
    </xf>
    <xf numFmtId="0" fontId="44" fillId="3" borderId="0" xfId="0" applyFont="1" applyFill="1" applyAlignment="1">
      <alignment vertical="center"/>
    </xf>
    <xf numFmtId="0" fontId="60" fillId="3" borderId="0" xfId="1" applyFont="1" applyFill="1" applyAlignment="1" applyProtection="1">
      <alignment vertical="center" wrapText="1"/>
    </xf>
    <xf numFmtId="0" fontId="44" fillId="3" borderId="0" xfId="0" applyFont="1" applyFill="1"/>
    <xf numFmtId="0" fontId="18" fillId="3" borderId="0" xfId="0" applyFont="1" applyFill="1" applyAlignment="1">
      <alignment horizontal="center" wrapText="1"/>
    </xf>
    <xf numFmtId="0" fontId="24" fillId="2" borderId="23" xfId="0" applyFont="1" applyFill="1" applyBorder="1" applyAlignment="1" applyProtection="1">
      <alignment horizontal="center" vertical="center" wrapText="1"/>
      <protection locked="0"/>
    </xf>
    <xf numFmtId="0" fontId="31" fillId="8" borderId="0" xfId="0" applyFont="1" applyFill="1" applyAlignment="1">
      <alignment horizontal="center" vertical="center"/>
    </xf>
    <xf numFmtId="0" fontId="72" fillId="8" borderId="0" xfId="0" applyFont="1" applyFill="1" applyAlignment="1">
      <alignment horizontal="center" vertical="center"/>
    </xf>
    <xf numFmtId="0" fontId="0" fillId="11" borderId="0" xfId="0" applyFill="1"/>
    <xf numFmtId="0" fontId="0" fillId="11" borderId="0" xfId="0" applyFill="1" applyAlignment="1">
      <alignment horizontal="left" vertical="top"/>
    </xf>
    <xf numFmtId="0" fontId="0" fillId="11" borderId="0" xfId="0" applyFill="1" applyAlignment="1">
      <alignment vertical="center"/>
    </xf>
    <xf numFmtId="0" fontId="99" fillId="3" borderId="0" xfId="0" applyFont="1" applyFill="1" applyAlignment="1">
      <alignment vertical="center" wrapText="1"/>
    </xf>
    <xf numFmtId="0" fontId="102" fillId="3" borderId="0" xfId="0" applyFont="1" applyFill="1"/>
    <xf numFmtId="0" fontId="102" fillId="11" borderId="0" xfId="0" applyFont="1" applyFill="1"/>
    <xf numFmtId="0" fontId="102" fillId="0" borderId="0" xfId="0" applyFont="1"/>
    <xf numFmtId="0" fontId="101" fillId="3" borderId="0" xfId="0" applyFont="1" applyFill="1" applyAlignment="1" applyProtection="1">
      <alignment horizontal="left"/>
      <protection hidden="1"/>
    </xf>
    <xf numFmtId="0" fontId="112" fillId="3" borderId="0" xfId="0" applyFont="1" applyFill="1" applyAlignment="1">
      <alignment horizontal="left" vertical="center" wrapText="1"/>
    </xf>
    <xf numFmtId="0" fontId="23" fillId="3" borderId="0" xfId="0" applyFont="1" applyFill="1" applyAlignment="1">
      <alignment vertical="center" wrapText="1"/>
    </xf>
    <xf numFmtId="0" fontId="0" fillId="3" borderId="0" xfId="0" applyFill="1" applyAlignment="1">
      <alignment horizontal="left" vertical="top" indent="1"/>
    </xf>
    <xf numFmtId="0" fontId="40" fillId="3" borderId="0" xfId="0" applyFont="1" applyFill="1" applyAlignment="1">
      <alignment horizontal="left" vertical="center" wrapText="1" indent="1"/>
    </xf>
    <xf numFmtId="0" fontId="2" fillId="3" borderId="0" xfId="0" applyFont="1" applyFill="1"/>
    <xf numFmtId="0" fontId="16" fillId="3" borderId="0" xfId="0" applyFont="1" applyFill="1"/>
    <xf numFmtId="0" fontId="68" fillId="3" borderId="0" xfId="0" applyFont="1" applyFill="1" applyAlignment="1">
      <alignment wrapText="1"/>
    </xf>
    <xf numFmtId="0" fontId="68" fillId="3" borderId="0" xfId="0" applyFont="1" applyFill="1"/>
    <xf numFmtId="0" fontId="18" fillId="3" borderId="0" xfId="0" applyFont="1" applyFill="1" applyAlignment="1">
      <alignment wrapText="1"/>
    </xf>
    <xf numFmtId="0" fontId="0" fillId="3" borderId="0" xfId="0" applyFill="1" applyAlignment="1">
      <alignment horizontal="left" vertical="center" indent="1"/>
    </xf>
    <xf numFmtId="0" fontId="56" fillId="3" borderId="0" xfId="0" applyFont="1" applyFill="1" applyAlignment="1">
      <alignment horizontal="left" vertical="top" wrapText="1" indent="1"/>
    </xf>
    <xf numFmtId="0" fontId="56" fillId="3" borderId="10" xfId="0" applyFont="1" applyFill="1" applyBorder="1" applyAlignment="1">
      <alignment horizontal="left" vertical="top" wrapText="1" indent="1"/>
    </xf>
    <xf numFmtId="0" fontId="0" fillId="3" borderId="11" xfId="0" applyFill="1" applyBorder="1" applyAlignment="1">
      <alignment horizontal="left" indent="1"/>
    </xf>
    <xf numFmtId="0" fontId="0" fillId="3" borderId="12" xfId="0" applyFill="1" applyBorder="1" applyAlignment="1">
      <alignment horizontal="left" indent="1"/>
    </xf>
    <xf numFmtId="0" fontId="23" fillId="3" borderId="0" xfId="0" applyFont="1" applyFill="1" applyAlignment="1">
      <alignment horizontal="left" vertical="center" wrapText="1"/>
    </xf>
    <xf numFmtId="0" fontId="105" fillId="3" borderId="0" xfId="0" applyFont="1" applyFill="1" applyAlignment="1">
      <alignment horizontal="left" wrapText="1" indent="2"/>
    </xf>
    <xf numFmtId="0" fontId="103" fillId="3" borderId="0" xfId="0" applyFont="1" applyFill="1" applyAlignment="1">
      <alignment horizontal="right" wrapText="1"/>
    </xf>
    <xf numFmtId="0" fontId="104" fillId="3" borderId="12" xfId="0" applyFont="1" applyFill="1" applyBorder="1" applyAlignment="1">
      <alignment horizontal="left" wrapText="1"/>
    </xf>
    <xf numFmtId="14" fontId="106" fillId="3" borderId="0" xfId="0" applyNumberFormat="1" applyFont="1" applyFill="1" applyAlignment="1">
      <alignment horizontal="left" wrapText="1"/>
    </xf>
    <xf numFmtId="0" fontId="12" fillId="5" borderId="0" xfId="0" applyFont="1" applyFill="1" applyAlignment="1">
      <alignment vertical="center" wrapText="1"/>
    </xf>
    <xf numFmtId="0" fontId="24" fillId="3" borderId="12" xfId="0" applyFont="1" applyFill="1" applyBorder="1" applyAlignment="1">
      <alignment horizontal="left" vertical="top" wrapText="1" indent="1"/>
    </xf>
    <xf numFmtId="0" fontId="24" fillId="3" borderId="0" xfId="0" applyFont="1" applyFill="1" applyAlignment="1">
      <alignment horizontal="left" vertical="top" wrapText="1" indent="1"/>
    </xf>
    <xf numFmtId="14" fontId="24" fillId="2" borderId="24" xfId="0" applyNumberFormat="1" applyFont="1" applyFill="1" applyBorder="1" applyAlignment="1">
      <alignment horizontal="left" vertical="top" wrapText="1" indent="1"/>
    </xf>
    <xf numFmtId="0" fontId="24" fillId="3" borderId="10" xfId="0" applyFont="1" applyFill="1" applyBorder="1" applyAlignment="1">
      <alignment horizontal="left" vertical="top" wrapText="1" indent="1"/>
    </xf>
    <xf numFmtId="0" fontId="51" fillId="11" borderId="0" xfId="0" applyFont="1" applyFill="1" applyAlignment="1">
      <alignment horizontal="left" vertical="top" wrapText="1"/>
    </xf>
    <xf numFmtId="0" fontId="24" fillId="11" borderId="0" xfId="0" applyFont="1" applyFill="1" applyAlignment="1">
      <alignment horizontal="left" vertical="top" wrapText="1"/>
    </xf>
    <xf numFmtId="0" fontId="26" fillId="11" borderId="0" xfId="0" applyFont="1" applyFill="1" applyAlignment="1">
      <alignment horizontal="left" vertical="top"/>
    </xf>
    <xf numFmtId="14" fontId="24" fillId="11" borderId="0" xfId="0" applyNumberFormat="1" applyFont="1" applyFill="1" applyAlignment="1">
      <alignment horizontal="left" vertical="top" wrapText="1"/>
    </xf>
    <xf numFmtId="0" fontId="25" fillId="9" borderId="0" xfId="0" applyFont="1" applyFill="1" applyAlignment="1">
      <alignment vertical="center" wrapText="1"/>
    </xf>
    <xf numFmtId="0" fontId="44" fillId="3" borderId="0" xfId="0" applyFont="1" applyFill="1" applyAlignment="1">
      <alignment horizontal="left" vertical="center" wrapText="1"/>
    </xf>
    <xf numFmtId="0" fontId="24" fillId="3" borderId="10" xfId="0" applyFont="1" applyFill="1" applyBorder="1" applyAlignment="1">
      <alignment vertical="top" wrapText="1"/>
    </xf>
    <xf numFmtId="0" fontId="24" fillId="3" borderId="0" xfId="0" applyFont="1" applyFill="1" applyAlignment="1">
      <alignment vertical="top" wrapText="1"/>
    </xf>
    <xf numFmtId="0" fontId="24" fillId="3" borderId="46" xfId="0" applyFont="1" applyFill="1" applyBorder="1" applyAlignment="1">
      <alignment vertical="top" wrapText="1"/>
    </xf>
    <xf numFmtId="0" fontId="24" fillId="11" borderId="0" xfId="0" applyFont="1" applyFill="1" applyAlignment="1">
      <alignment horizontal="left" wrapText="1"/>
    </xf>
    <xf numFmtId="0" fontId="25" fillId="9" borderId="41" xfId="0" applyFont="1" applyFill="1" applyBorder="1" applyAlignment="1">
      <alignment vertical="center" wrapText="1"/>
    </xf>
    <xf numFmtId="0" fontId="24" fillId="11" borderId="12" xfId="0" applyFont="1" applyFill="1" applyBorder="1" applyAlignment="1">
      <alignment horizontal="left" vertical="top" wrapText="1" indent="1"/>
    </xf>
    <xf numFmtId="0" fontId="24" fillId="11" borderId="0" xfId="0" applyFont="1" applyFill="1" applyAlignment="1">
      <alignment horizontal="left" vertical="top" wrapText="1" indent="1"/>
    </xf>
    <xf numFmtId="0" fontId="24" fillId="11" borderId="0" xfId="0" applyFont="1" applyFill="1" applyAlignment="1">
      <alignment vertical="top" wrapText="1"/>
    </xf>
    <xf numFmtId="0" fontId="24" fillId="11" borderId="23" xfId="0" applyFont="1" applyFill="1" applyBorder="1" applyAlignment="1">
      <alignment horizontal="left" vertical="top" wrapText="1"/>
    </xf>
    <xf numFmtId="0" fontId="24" fillId="11" borderId="26" xfId="0" applyFont="1" applyFill="1" applyBorder="1" applyAlignment="1">
      <alignment horizontal="center" vertical="top" wrapText="1"/>
    </xf>
    <xf numFmtId="14" fontId="24" fillId="11" borderId="26" xfId="0" applyNumberFormat="1" applyFont="1" applyFill="1" applyBorder="1" applyAlignment="1">
      <alignment horizontal="center" vertical="top" wrapText="1"/>
    </xf>
    <xf numFmtId="0" fontId="24" fillId="3" borderId="10" xfId="0" applyFont="1" applyFill="1" applyBorder="1" applyAlignment="1">
      <alignment vertical="center" wrapText="1"/>
    </xf>
    <xf numFmtId="0" fontId="24" fillId="3" borderId="45" xfId="0" applyFont="1" applyFill="1" applyBorder="1" applyAlignment="1">
      <alignment vertical="center" wrapText="1"/>
    </xf>
    <xf numFmtId="0" fontId="95" fillId="3" borderId="0" xfId="0" applyFont="1" applyFill="1" applyAlignment="1">
      <alignment horizontal="left" vertical="top"/>
    </xf>
    <xf numFmtId="0" fontId="7" fillId="3" borderId="0" xfId="0" applyFont="1" applyFill="1" applyAlignment="1">
      <alignment vertical="top"/>
    </xf>
    <xf numFmtId="0" fontId="94" fillId="3" borderId="0" xfId="0" applyFont="1" applyFill="1" applyAlignment="1">
      <alignment horizontal="left" vertical="top"/>
    </xf>
    <xf numFmtId="0" fontId="24" fillId="3" borderId="0" xfId="0" applyFont="1" applyFill="1" applyAlignment="1">
      <alignment vertical="top" wrapText="1" readingOrder="1"/>
    </xf>
    <xf numFmtId="0" fontId="14" fillId="3" borderId="0" xfId="0" applyFont="1" applyFill="1" applyAlignment="1">
      <alignment vertical="top" readingOrder="1"/>
    </xf>
    <xf numFmtId="0" fontId="8" fillId="3" borderId="0" xfId="0" applyFont="1" applyFill="1" applyAlignment="1">
      <alignment vertical="top" wrapText="1"/>
    </xf>
    <xf numFmtId="0" fontId="40" fillId="3" borderId="0" xfId="0" applyFont="1" applyFill="1" applyAlignment="1">
      <alignment vertical="top" wrapText="1"/>
    </xf>
    <xf numFmtId="0" fontId="43" fillId="3" borderId="0" xfId="0" applyFont="1" applyFill="1" applyAlignment="1">
      <alignment horizontal="left" wrapText="1"/>
    </xf>
    <xf numFmtId="0" fontId="10" fillId="3" borderId="0" xfId="0" applyFont="1" applyFill="1" applyAlignment="1">
      <alignment wrapText="1" readingOrder="1"/>
    </xf>
    <xf numFmtId="0" fontId="29" fillId="3" borderId="0" xfId="0" applyFont="1" applyFill="1" applyAlignment="1">
      <alignment wrapText="1" readingOrder="1"/>
    </xf>
    <xf numFmtId="0" fontId="42" fillId="3" borderId="0" xfId="0" applyFont="1" applyFill="1" applyAlignment="1">
      <alignment wrapText="1" readingOrder="1"/>
    </xf>
    <xf numFmtId="0" fontId="129" fillId="3" borderId="0" xfId="0" applyFont="1" applyFill="1"/>
    <xf numFmtId="0" fontId="130" fillId="3" borderId="0" xfId="0" applyFont="1" applyFill="1"/>
    <xf numFmtId="0" fontId="131" fillId="3" borderId="0" xfId="0" applyFont="1" applyFill="1"/>
    <xf numFmtId="0" fontId="16" fillId="9" borderId="0" xfId="0" applyFont="1" applyFill="1"/>
    <xf numFmtId="0" fontId="35" fillId="3" borderId="0" xfId="0" applyFont="1" applyFill="1" applyAlignment="1">
      <alignment horizontal="left" vertical="center" wrapText="1" indent="1"/>
    </xf>
    <xf numFmtId="0" fontId="140" fillId="2" borderId="16" xfId="0" applyFont="1" applyFill="1" applyBorder="1" applyAlignment="1" applyProtection="1">
      <alignment horizontal="right" vertical="top" wrapText="1" indent="1"/>
      <protection locked="0"/>
    </xf>
    <xf numFmtId="0" fontId="19" fillId="9" borderId="0" xfId="0" applyFont="1" applyFill="1" applyAlignment="1">
      <alignment horizontal="center" vertical="center"/>
    </xf>
    <xf numFmtId="0" fontId="16" fillId="9" borderId="0" xfId="0" applyFont="1" applyFill="1" applyAlignment="1">
      <alignment vertical="center"/>
    </xf>
    <xf numFmtId="0" fontId="0" fillId="3" borderId="0" xfId="0" applyFill="1" applyAlignment="1">
      <alignment horizontal="left" vertical="top" indent="2"/>
    </xf>
    <xf numFmtId="0" fontId="35" fillId="3" borderId="0" xfId="0" applyFont="1" applyFill="1" applyAlignment="1">
      <alignment horizontal="left" vertical="top" indent="2"/>
    </xf>
    <xf numFmtId="0" fontId="0" fillId="0" borderId="0" xfId="0" applyAlignment="1">
      <alignment horizontal="left" vertical="top" indent="2"/>
    </xf>
    <xf numFmtId="0" fontId="142" fillId="3" borderId="0" xfId="0" applyFont="1" applyFill="1" applyAlignment="1">
      <alignment horizontal="center" wrapText="1"/>
    </xf>
    <xf numFmtId="0" fontId="143" fillId="3" borderId="0" xfId="0" applyFont="1" applyFill="1" applyAlignment="1">
      <alignment horizontal="center" wrapText="1"/>
    </xf>
    <xf numFmtId="0" fontId="139" fillId="6" borderId="0" xfId="0" applyFont="1" applyFill="1" applyAlignment="1">
      <alignment horizontal="left" vertical="center" wrapText="1" indent="1"/>
    </xf>
    <xf numFmtId="0" fontId="0" fillId="9" borderId="0" xfId="0" applyFill="1" applyAlignment="1">
      <alignment vertical="center"/>
    </xf>
    <xf numFmtId="0" fontId="132" fillId="3" borderId="0" xfId="0" applyFont="1" applyFill="1" applyAlignment="1">
      <alignment horizontal="left" vertical="center" wrapText="1"/>
    </xf>
    <xf numFmtId="0" fontId="116" fillId="3" borderId="0" xfId="1" applyFont="1" applyFill="1" applyAlignment="1" applyProtection="1">
      <alignment horizontal="left" vertical="center" wrapText="1"/>
    </xf>
    <xf numFmtId="0" fontId="127" fillId="3" borderId="0" xfId="0" applyFont="1" applyFill="1" applyAlignment="1">
      <alignment horizontal="left" vertical="top"/>
    </xf>
    <xf numFmtId="0" fontId="13" fillId="3" borderId="0" xfId="0" applyFont="1" applyFill="1" applyAlignment="1">
      <alignment horizontal="left" vertical="top" wrapText="1"/>
    </xf>
    <xf numFmtId="0" fontId="101" fillId="3" borderId="0" xfId="0" applyFont="1" applyFill="1" applyAlignment="1">
      <alignment horizontal="left" vertical="top"/>
    </xf>
    <xf numFmtId="0" fontId="101" fillId="3" borderId="0" xfId="0" applyFont="1" applyFill="1" applyAlignment="1">
      <alignment horizontal="left"/>
    </xf>
    <xf numFmtId="0" fontId="40" fillId="3" borderId="0" xfId="0" applyFont="1" applyFill="1" applyAlignment="1">
      <alignment wrapText="1"/>
    </xf>
    <xf numFmtId="0" fontId="35" fillId="3" borderId="0" xfId="0" applyFont="1" applyFill="1" applyAlignment="1">
      <alignment horizontal="left" vertical="top" wrapText="1"/>
    </xf>
    <xf numFmtId="0" fontId="135" fillId="3" borderId="0" xfId="0" applyFont="1" applyFill="1"/>
    <xf numFmtId="0" fontId="111" fillId="9" borderId="0" xfId="0" applyFont="1" applyFill="1" applyAlignment="1">
      <alignment vertical="center"/>
    </xf>
    <xf numFmtId="0" fontId="35" fillId="3" borderId="30" xfId="0" applyFont="1" applyFill="1" applyBorder="1" applyAlignment="1">
      <alignment horizontal="right" vertical="top" indent="1"/>
    </xf>
    <xf numFmtId="0" fontId="35" fillId="3" borderId="28" xfId="0" applyFont="1" applyFill="1" applyBorder="1" applyAlignment="1">
      <alignment horizontal="right" vertical="top" indent="1"/>
    </xf>
    <xf numFmtId="0" fontId="35" fillId="3" borderId="31" xfId="0" applyFont="1" applyFill="1" applyBorder="1" applyAlignment="1">
      <alignment horizontal="right" vertical="top" indent="1"/>
    </xf>
    <xf numFmtId="0" fontId="111" fillId="9" borderId="0" xfId="0" applyFont="1" applyFill="1" applyAlignment="1">
      <alignment horizontal="left" vertical="center"/>
    </xf>
    <xf numFmtId="0" fontId="137" fillId="3" borderId="0" xfId="0" applyFont="1" applyFill="1" applyAlignment="1">
      <alignment horizontal="right" vertical="top" indent="1"/>
    </xf>
    <xf numFmtId="0" fontId="90" fillId="3" borderId="0" xfId="0" applyFont="1" applyFill="1"/>
    <xf numFmtId="0" fontId="36" fillId="2" borderId="20" xfId="0" applyFont="1" applyFill="1" applyBorder="1" applyAlignment="1" applyProtection="1">
      <alignment horizontal="left" vertical="top" wrapText="1" indent="1"/>
      <protection hidden="1"/>
    </xf>
    <xf numFmtId="0" fontId="36" fillId="2" borderId="17" xfId="0" applyFont="1" applyFill="1" applyBorder="1" applyAlignment="1" applyProtection="1">
      <alignment horizontal="left" vertical="top" wrapText="1" indent="1"/>
      <protection hidden="1"/>
    </xf>
    <xf numFmtId="0" fontId="0" fillId="2" borderId="16" xfId="0" applyFill="1" applyBorder="1" applyAlignment="1" applyProtection="1">
      <alignment horizontal="left" vertical="top" wrapText="1" indent="1"/>
      <protection hidden="1"/>
    </xf>
    <xf numFmtId="0" fontId="0" fillId="2" borderId="21" xfId="0" applyFill="1" applyBorder="1" applyAlignment="1" applyProtection="1">
      <alignment horizontal="left" vertical="top" wrapText="1" indent="1"/>
      <protection hidden="1"/>
    </xf>
    <xf numFmtId="0" fontId="0" fillId="2" borderId="15" xfId="0" applyFill="1" applyBorder="1" applyAlignment="1" applyProtection="1">
      <alignment horizontal="left" vertical="top" wrapText="1" indent="1"/>
      <protection hidden="1"/>
    </xf>
    <xf numFmtId="0" fontId="36" fillId="2" borderId="18" xfId="0" applyFont="1" applyFill="1" applyBorder="1" applyAlignment="1" applyProtection="1">
      <alignment horizontal="left" vertical="top" wrapText="1" indent="1"/>
      <protection hidden="1"/>
    </xf>
    <xf numFmtId="0" fontId="24" fillId="3" borderId="0" xfId="0" applyFont="1" applyFill="1" applyAlignment="1" applyProtection="1">
      <alignment horizontal="left" vertical="top" wrapText="1" indent="1"/>
      <protection hidden="1"/>
    </xf>
    <xf numFmtId="0" fontId="110" fillId="3" borderId="0" xfId="0" applyFont="1" applyFill="1" applyAlignment="1">
      <alignment horizontal="right" vertical="top" wrapText="1" indent="1"/>
    </xf>
    <xf numFmtId="0" fontId="110" fillId="3" borderId="30" xfId="0" applyFont="1" applyFill="1" applyBorder="1" applyAlignment="1">
      <alignment horizontal="right" vertical="top" wrapText="1" indent="1"/>
    </xf>
    <xf numFmtId="0" fontId="1" fillId="3" borderId="0" xfId="0" applyFont="1" applyFill="1"/>
    <xf numFmtId="0" fontId="24" fillId="3" borderId="0" xfId="0" applyFont="1" applyFill="1" applyAlignment="1">
      <alignment horizontal="left" vertical="top" wrapText="1"/>
    </xf>
    <xf numFmtId="0" fontId="129" fillId="3" borderId="0" xfId="0" applyFont="1" applyFill="1" applyAlignment="1">
      <alignment horizontal="left"/>
    </xf>
    <xf numFmtId="0" fontId="23" fillId="3" borderId="0" xfId="0" applyFont="1" applyFill="1" applyAlignment="1">
      <alignment horizontal="left" vertical="top" wrapText="1"/>
    </xf>
    <xf numFmtId="0" fontId="9" fillId="3" borderId="0" xfId="0" applyFont="1" applyFill="1" applyAlignment="1">
      <alignment horizontal="center" vertical="center" wrapText="1"/>
    </xf>
    <xf numFmtId="0" fontId="23" fillId="3" borderId="0" xfId="0" applyFont="1" applyFill="1" applyAlignment="1">
      <alignment horizontal="left" vertical="top" wrapText="1" readingOrder="1"/>
    </xf>
    <xf numFmtId="0" fontId="23" fillId="3" borderId="0" xfId="0" applyFont="1" applyFill="1" applyAlignment="1">
      <alignment horizontal="left" vertical="top" readingOrder="1"/>
    </xf>
    <xf numFmtId="0" fontId="11" fillId="3" borderId="0" xfId="0" applyFont="1" applyFill="1" applyAlignment="1">
      <alignment horizontal="center"/>
    </xf>
    <xf numFmtId="0" fontId="24" fillId="3" borderId="0" xfId="0" applyFont="1" applyFill="1" applyAlignment="1">
      <alignment horizontal="left" vertical="center" wrapText="1"/>
    </xf>
    <xf numFmtId="0" fontId="24" fillId="3" borderId="0" xfId="0" applyFont="1" applyFill="1" applyAlignment="1">
      <alignment horizontal="left" vertical="top" wrapText="1" indent="3"/>
    </xf>
    <xf numFmtId="9" fontId="24" fillId="3" borderId="0" xfId="2" applyFont="1" applyFill="1" applyAlignment="1" applyProtection="1">
      <alignment horizontal="center" vertical="center" wrapText="1"/>
    </xf>
    <xf numFmtId="0" fontId="24" fillId="3" borderId="0" xfId="0" applyFont="1" applyFill="1" applyAlignment="1">
      <alignment horizontal="right" vertical="top" wrapText="1" indent="1"/>
    </xf>
    <xf numFmtId="0" fontId="24" fillId="3" borderId="0" xfId="0" applyFont="1" applyFill="1" applyAlignment="1">
      <alignment horizontal="right" vertical="center" wrapText="1" indent="1"/>
    </xf>
    <xf numFmtId="0" fontId="63" fillId="3" borderId="0" xfId="1" applyFont="1" applyFill="1" applyBorder="1" applyAlignment="1" applyProtection="1">
      <alignment horizontal="left" vertical="center" wrapText="1"/>
    </xf>
    <xf numFmtId="0" fontId="63" fillId="3" borderId="0" xfId="1" applyFont="1" applyFill="1" applyAlignment="1" applyProtection="1">
      <alignment horizontal="left" vertical="center" wrapText="1"/>
    </xf>
    <xf numFmtId="0" fontId="133" fillId="3" borderId="10" xfId="0" applyFont="1" applyFill="1" applyBorder="1" applyAlignment="1">
      <alignment horizontal="left" vertical="center" wrapText="1"/>
    </xf>
    <xf numFmtId="0" fontId="140" fillId="3" borderId="42" xfId="0" applyFont="1" applyFill="1" applyBorder="1" applyAlignment="1">
      <alignment vertical="center" wrapText="1"/>
    </xf>
    <xf numFmtId="0" fontId="140" fillId="11" borderId="11" xfId="0" applyFont="1" applyFill="1" applyBorder="1" applyAlignment="1">
      <alignment horizontal="left" vertical="center" wrapText="1"/>
    </xf>
    <xf numFmtId="0" fontId="101" fillId="3" borderId="10" xfId="0" applyFont="1" applyFill="1" applyBorder="1" applyAlignment="1">
      <alignment vertical="center"/>
    </xf>
    <xf numFmtId="0" fontId="133" fillId="11" borderId="0" xfId="0" applyFont="1" applyFill="1" applyAlignment="1">
      <alignment horizontal="left" vertical="center" wrapText="1"/>
    </xf>
    <xf numFmtId="0" fontId="140" fillId="11" borderId="0" xfId="0" applyFont="1" applyFill="1" applyAlignment="1">
      <alignment horizontal="left" vertical="center" wrapText="1"/>
    </xf>
    <xf numFmtId="0" fontId="140" fillId="3" borderId="0" xfId="0" applyFont="1" applyFill="1" applyAlignment="1">
      <alignment wrapText="1"/>
    </xf>
    <xf numFmtId="0" fontId="140" fillId="11" borderId="12" xfId="0" applyFont="1" applyFill="1" applyBorder="1" applyAlignment="1">
      <alignment horizontal="left" wrapText="1"/>
    </xf>
    <xf numFmtId="0" fontId="155" fillId="3" borderId="0" xfId="0" applyFont="1" applyFill="1" applyAlignment="1">
      <alignment wrapText="1"/>
    </xf>
    <xf numFmtId="0" fontId="133" fillId="11" borderId="0" xfId="0" applyFont="1" applyFill="1" applyAlignment="1">
      <alignment horizontal="left" wrapText="1"/>
    </xf>
    <xf numFmtId="0" fontId="140" fillId="11" borderId="0" xfId="0" applyFont="1" applyFill="1" applyAlignment="1">
      <alignment horizontal="left" wrapText="1"/>
    </xf>
    <xf numFmtId="0" fontId="133" fillId="3" borderId="0" xfId="0" applyFont="1" applyFill="1" applyAlignment="1">
      <alignment horizontal="left" vertical="center" wrapText="1"/>
    </xf>
    <xf numFmtId="0" fontId="110" fillId="11" borderId="0" xfId="0" applyFont="1" applyFill="1" applyAlignment="1">
      <alignment horizontal="left" vertical="top" wrapText="1"/>
    </xf>
    <xf numFmtId="0" fontId="110" fillId="11" borderId="23" xfId="0" applyFont="1" applyFill="1" applyBorder="1" applyAlignment="1">
      <alignment horizontal="left" vertical="top" wrapText="1"/>
    </xf>
    <xf numFmtId="0" fontId="110" fillId="11" borderId="26" xfId="0" applyFont="1" applyFill="1" applyBorder="1" applyAlignment="1">
      <alignment horizontal="center" vertical="top" wrapText="1"/>
    </xf>
    <xf numFmtId="14" fontId="110" fillId="11" borderId="26" xfId="0" applyNumberFormat="1" applyFont="1" applyFill="1" applyBorder="1" applyAlignment="1">
      <alignment horizontal="center" vertical="top" wrapText="1"/>
    </xf>
    <xf numFmtId="0" fontId="101" fillId="11" borderId="0" xfId="0" applyFont="1" applyFill="1"/>
    <xf numFmtId="0" fontId="101" fillId="3" borderId="0" xfId="0" applyFont="1" applyFill="1"/>
    <xf numFmtId="0" fontId="101" fillId="3" borderId="0" xfId="0" applyFont="1" applyFill="1" applyAlignment="1">
      <alignment horizontal="right"/>
    </xf>
    <xf numFmtId="0" fontId="23" fillId="3" borderId="0" xfId="0" applyFont="1" applyFill="1" applyAlignment="1">
      <alignment horizontal="left" wrapText="1"/>
    </xf>
    <xf numFmtId="0" fontId="23" fillId="3" borderId="0" xfId="0" applyFont="1" applyFill="1" applyAlignment="1">
      <alignment vertical="top" wrapText="1"/>
    </xf>
    <xf numFmtId="0" fontId="40" fillId="3" borderId="0" xfId="0" applyFont="1" applyFill="1" applyAlignment="1">
      <alignment horizontal="left" vertical="center" wrapText="1" indent="2"/>
    </xf>
    <xf numFmtId="0" fontId="35" fillId="3" borderId="0" xfId="0" applyFont="1" applyFill="1" applyAlignment="1">
      <alignment horizontal="left" vertical="center" wrapText="1"/>
    </xf>
    <xf numFmtId="0" fontId="35" fillId="3" borderId="0" xfId="0" applyFont="1" applyFill="1" applyAlignment="1">
      <alignment horizontal="left" wrapText="1"/>
    </xf>
    <xf numFmtId="0" fontId="24" fillId="3" borderId="0" xfId="0" applyFont="1" applyFill="1" applyAlignment="1">
      <alignment horizontal="left" wrapText="1"/>
    </xf>
    <xf numFmtId="0" fontId="24" fillId="2" borderId="20" xfId="0" applyFont="1" applyFill="1" applyBorder="1" applyAlignment="1" applyProtection="1">
      <alignment horizontal="left" vertical="top" wrapText="1" indent="1"/>
      <protection locked="0"/>
    </xf>
    <xf numFmtId="0" fontId="66" fillId="3" borderId="0" xfId="0" applyFont="1" applyFill="1" applyAlignment="1">
      <alignment horizontal="left" vertical="center" wrapText="1"/>
    </xf>
    <xf numFmtId="0" fontId="67" fillId="3" borderId="0" xfId="0" applyFont="1" applyFill="1" applyAlignment="1">
      <alignment horizontal="left" vertical="center" wrapText="1"/>
    </xf>
    <xf numFmtId="0" fontId="24" fillId="3" borderId="0" xfId="0" applyFont="1" applyFill="1" applyAlignment="1">
      <alignment horizontal="center" vertical="center" wrapText="1"/>
    </xf>
    <xf numFmtId="0" fontId="24" fillId="3" borderId="0" xfId="0" applyFont="1" applyFill="1" applyAlignment="1">
      <alignment horizontal="left" wrapText="1" indent="1"/>
    </xf>
    <xf numFmtId="0" fontId="23" fillId="3" borderId="0" xfId="0" applyFont="1" applyFill="1" applyAlignment="1">
      <alignment horizontal="left" wrapText="1" readingOrder="1"/>
    </xf>
    <xf numFmtId="0" fontId="24" fillId="2" borderId="24" xfId="0" applyFont="1" applyFill="1" applyBorder="1" applyAlignment="1">
      <alignment horizontal="left" vertical="top" wrapText="1" indent="1"/>
    </xf>
    <xf numFmtId="0" fontId="103" fillId="3" borderId="0" xfId="0" applyFont="1" applyFill="1" applyAlignment="1">
      <alignment horizontal="left" wrapText="1"/>
    </xf>
    <xf numFmtId="0" fontId="24" fillId="2" borderId="27" xfId="0" applyFont="1" applyFill="1" applyBorder="1" applyAlignment="1">
      <alignment horizontal="left" vertical="top" wrapText="1" indent="1"/>
    </xf>
    <xf numFmtId="14" fontId="24" fillId="2" borderId="27" xfId="0" applyNumberFormat="1" applyFont="1" applyFill="1" applyBorder="1" applyAlignment="1">
      <alignment horizontal="left" vertical="top" wrapText="1" indent="1"/>
    </xf>
    <xf numFmtId="0" fontId="0" fillId="3" borderId="0" xfId="0" applyFill="1" applyAlignment="1">
      <alignment vertical="top" readingOrder="1"/>
    </xf>
    <xf numFmtId="0" fontId="0" fillId="0" borderId="0" xfId="0" applyAlignment="1">
      <alignment vertical="top" readingOrder="1"/>
    </xf>
    <xf numFmtId="0" fontId="25" fillId="12" borderId="0" xfId="0" applyFont="1" applyFill="1" applyAlignment="1">
      <alignment vertical="center" wrapText="1"/>
    </xf>
    <xf numFmtId="0" fontId="25" fillId="12" borderId="0" xfId="0" applyFont="1" applyFill="1" applyAlignment="1">
      <alignment horizontal="left" vertical="center" wrapText="1" indent="1"/>
    </xf>
    <xf numFmtId="0" fontId="81" fillId="0" borderId="0" xfId="0" applyFont="1"/>
    <xf numFmtId="0" fontId="25" fillId="3" borderId="0" xfId="0" applyFont="1" applyFill="1" applyAlignment="1">
      <alignment horizontal="left" vertical="center" wrapText="1" indent="1"/>
    </xf>
    <xf numFmtId="0" fontId="25" fillId="3" borderId="0" xfId="0" applyFont="1" applyFill="1" applyAlignment="1">
      <alignment horizontal="left" vertical="center" indent="1"/>
    </xf>
    <xf numFmtId="0" fontId="31" fillId="3" borderId="7" xfId="0" applyFont="1" applyFill="1" applyBorder="1" applyAlignment="1">
      <alignment vertical="center" wrapText="1"/>
    </xf>
    <xf numFmtId="0" fontId="31" fillId="3" borderId="8" xfId="0" applyFont="1" applyFill="1" applyBorder="1" applyAlignment="1">
      <alignment vertical="center" wrapText="1"/>
    </xf>
    <xf numFmtId="0" fontId="24" fillId="3" borderId="8" xfId="0" applyFont="1" applyFill="1" applyBorder="1" applyAlignment="1">
      <alignment vertical="center" wrapText="1"/>
    </xf>
    <xf numFmtId="0" fontId="24" fillId="3" borderId="9" xfId="0" applyFont="1" applyFill="1" applyBorder="1" applyAlignment="1">
      <alignment vertical="center" wrapText="1"/>
    </xf>
    <xf numFmtId="0" fontId="0" fillId="3" borderId="22" xfId="0" applyFill="1" applyBorder="1"/>
    <xf numFmtId="0" fontId="21" fillId="3" borderId="0" xfId="0" applyFont="1" applyFill="1" applyAlignment="1">
      <alignment horizontal="right" vertical="center" wrapText="1" indent="1"/>
    </xf>
    <xf numFmtId="0" fontId="36" fillId="3" borderId="0" xfId="0" applyFont="1" applyFill="1" applyAlignment="1">
      <alignment horizontal="right" vertical="center" wrapText="1" indent="1"/>
    </xf>
    <xf numFmtId="0" fontId="31" fillId="3" borderId="1" xfId="0" applyFont="1" applyFill="1" applyBorder="1" applyAlignment="1">
      <alignment vertical="center" wrapText="1"/>
    </xf>
    <xf numFmtId="0" fontId="31" fillId="3" borderId="2" xfId="0" applyFont="1" applyFill="1" applyBorder="1" applyAlignment="1">
      <alignment vertical="center" wrapText="1"/>
    </xf>
    <xf numFmtId="0" fontId="24" fillId="3" borderId="2" xfId="0" applyFont="1" applyFill="1" applyBorder="1" applyAlignment="1">
      <alignment vertical="center" wrapText="1"/>
    </xf>
    <xf numFmtId="0" fontId="24" fillId="3" borderId="3" xfId="0" applyFont="1" applyFill="1" applyBorder="1" applyAlignment="1">
      <alignment vertical="center" wrapText="1"/>
    </xf>
    <xf numFmtId="0" fontId="31" fillId="3" borderId="4" xfId="0" applyFont="1" applyFill="1" applyBorder="1" applyAlignment="1">
      <alignment horizontal="left" vertical="center" wrapText="1" indent="1"/>
    </xf>
    <xf numFmtId="0" fontId="31" fillId="3" borderId="5" xfId="0" applyFont="1" applyFill="1" applyBorder="1" applyAlignment="1">
      <alignment horizontal="left" vertical="center" wrapText="1" indent="1"/>
    </xf>
    <xf numFmtId="0" fontId="24" fillId="3" borderId="5" xfId="0" applyFont="1" applyFill="1" applyBorder="1" applyAlignment="1">
      <alignment horizontal="left" vertical="center" wrapText="1" indent="1"/>
    </xf>
    <xf numFmtId="0" fontId="24" fillId="3" borderId="6" xfId="0" applyFont="1" applyFill="1" applyBorder="1" applyAlignment="1">
      <alignment horizontal="left" vertical="center" wrapText="1" indent="1"/>
    </xf>
    <xf numFmtId="0" fontId="31" fillId="3" borderId="4" xfId="0" applyFont="1" applyFill="1" applyBorder="1" applyAlignment="1">
      <alignment vertical="center" wrapText="1"/>
    </xf>
    <xf numFmtId="0" fontId="31" fillId="3" borderId="5" xfId="0" applyFont="1" applyFill="1" applyBorder="1" applyAlignment="1">
      <alignment vertical="center" wrapText="1"/>
    </xf>
    <xf numFmtId="0" fontId="24" fillId="3" borderId="5" xfId="0" applyFont="1" applyFill="1" applyBorder="1" applyAlignment="1">
      <alignment vertical="center" wrapText="1"/>
    </xf>
    <xf numFmtId="0" fontId="24" fillId="3" borderId="6" xfId="0" applyFont="1" applyFill="1" applyBorder="1" applyAlignment="1">
      <alignment vertical="center" wrapText="1"/>
    </xf>
    <xf numFmtId="0" fontId="31" fillId="3" borderId="0" xfId="0" applyFont="1" applyFill="1" applyAlignment="1">
      <alignment horizontal="left" vertical="center" wrapText="1" indent="1"/>
    </xf>
    <xf numFmtId="0" fontId="24" fillId="3" borderId="0" xfId="0" applyFont="1" applyFill="1" applyAlignment="1">
      <alignment horizontal="right" vertical="center" wrapText="1"/>
    </xf>
    <xf numFmtId="0" fontId="29" fillId="3" borderId="0" xfId="0" applyFont="1" applyFill="1" applyAlignment="1">
      <alignment horizontal="left" vertical="center" wrapText="1"/>
    </xf>
    <xf numFmtId="0" fontId="17" fillId="3" borderId="0" xfId="1" applyFill="1" applyAlignment="1" applyProtection="1">
      <alignment horizontal="left" vertical="center" wrapText="1"/>
    </xf>
    <xf numFmtId="0" fontId="40" fillId="3" borderId="0" xfId="0" applyFont="1" applyFill="1" applyAlignment="1">
      <alignment horizontal="left" wrapText="1"/>
    </xf>
    <xf numFmtId="0" fontId="82" fillId="3" borderId="0" xfId="0" applyFont="1" applyFill="1" applyAlignment="1">
      <alignment horizontal="left" vertical="center"/>
    </xf>
    <xf numFmtId="0" fontId="0" fillId="3" borderId="0" xfId="0" applyFill="1" applyAlignment="1">
      <alignment wrapText="1"/>
    </xf>
    <xf numFmtId="0" fontId="0" fillId="0" borderId="0" xfId="0" applyAlignment="1">
      <alignment wrapText="1"/>
    </xf>
    <xf numFmtId="0" fontId="28" fillId="3" borderId="0" xfId="0" applyFont="1" applyFill="1" applyAlignment="1">
      <alignment vertical="center" wrapText="1"/>
    </xf>
    <xf numFmtId="0" fontId="0" fillId="3" borderId="0" xfId="0" applyFill="1" applyAlignment="1">
      <alignment horizontal="left"/>
    </xf>
    <xf numFmtId="0" fontId="13" fillId="3" borderId="0" xfId="0" applyFont="1" applyFill="1" applyAlignment="1">
      <alignment horizontal="left" wrapText="1"/>
    </xf>
    <xf numFmtId="0" fontId="124" fillId="3" borderId="0" xfId="0" applyFont="1" applyFill="1"/>
    <xf numFmtId="0" fontId="124" fillId="0" borderId="0" xfId="0" applyFont="1"/>
    <xf numFmtId="0" fontId="18" fillId="3" borderId="0" xfId="0" applyFont="1" applyFill="1" applyAlignment="1">
      <alignment horizontal="left"/>
    </xf>
    <xf numFmtId="0" fontId="18" fillId="3" borderId="0" xfId="0" applyFont="1" applyFill="1"/>
    <xf numFmtId="0" fontId="133" fillId="3" borderId="0" xfId="1" applyFont="1" applyFill="1" applyAlignment="1" applyProtection="1">
      <alignment horizontal="left" vertical="center" wrapText="1" indent="1"/>
    </xf>
    <xf numFmtId="0" fontId="66" fillId="3" borderId="0" xfId="1" applyFont="1" applyFill="1" applyAlignment="1" applyProtection="1">
      <alignment horizontal="left" vertical="center" wrapText="1" indent="1"/>
    </xf>
    <xf numFmtId="0" fontId="51" fillId="3" borderId="0" xfId="1" applyFont="1" applyFill="1" applyAlignment="1" applyProtection="1">
      <alignment horizontal="left" vertical="center" wrapText="1" indent="1"/>
    </xf>
    <xf numFmtId="0" fontId="36" fillId="3" borderId="0" xfId="0" applyFont="1" applyFill="1" applyAlignment="1">
      <alignment horizontal="center"/>
    </xf>
    <xf numFmtId="0" fontId="133" fillId="3" borderId="0" xfId="0" applyFont="1" applyFill="1" applyAlignment="1">
      <alignment horizontal="left" wrapText="1" indent="1"/>
    </xf>
    <xf numFmtId="0" fontId="21" fillId="3" borderId="0" xfId="0" applyFont="1" applyFill="1" applyAlignment="1">
      <alignment horizontal="left" vertical="center" wrapText="1" indent="1"/>
    </xf>
    <xf numFmtId="0" fontId="40" fillId="3" borderId="0" xfId="0" applyFont="1" applyFill="1" applyAlignment="1">
      <alignment horizontal="left"/>
    </xf>
    <xf numFmtId="0" fontId="35" fillId="3" borderId="0" xfId="0" applyFont="1" applyFill="1" applyAlignment="1">
      <alignment horizontal="right" vertical="center" wrapText="1" indent="1"/>
    </xf>
    <xf numFmtId="0" fontId="140" fillId="3" borderId="0" xfId="0" applyFont="1" applyFill="1" applyAlignment="1">
      <alignment horizontal="left" vertical="center"/>
    </xf>
    <xf numFmtId="0" fontId="49" fillId="3" borderId="0" xfId="0" applyFont="1" applyFill="1" applyAlignment="1">
      <alignment horizontal="right" vertical="center" wrapText="1" indent="1"/>
    </xf>
    <xf numFmtId="0" fontId="133" fillId="3" borderId="0" xfId="0" applyFont="1" applyFill="1" applyAlignment="1">
      <alignment horizontal="right"/>
    </xf>
    <xf numFmtId="0" fontId="19" fillId="3" borderId="0" xfId="0" applyFont="1" applyFill="1" applyAlignment="1">
      <alignment horizontal="center"/>
    </xf>
    <xf numFmtId="2" fontId="0" fillId="3" borderId="0" xfId="0" applyNumberFormat="1" applyFill="1"/>
    <xf numFmtId="0" fontId="48" fillId="3" borderId="0" xfId="0" applyFont="1" applyFill="1" applyAlignment="1">
      <alignment horizontal="center" vertical="center"/>
    </xf>
    <xf numFmtId="0" fontId="24" fillId="3" borderId="0" xfId="0" applyFont="1" applyFill="1" applyAlignment="1">
      <alignment horizontal="right" vertical="center"/>
    </xf>
    <xf numFmtId="0" fontId="51" fillId="3" borderId="0" xfId="0" applyFont="1" applyFill="1" applyAlignment="1">
      <alignment horizontal="center"/>
    </xf>
    <xf numFmtId="2" fontId="59" fillId="3" borderId="0" xfId="0" applyNumberFormat="1" applyFont="1" applyFill="1" applyAlignment="1">
      <alignment horizontal="center"/>
    </xf>
    <xf numFmtId="0" fontId="51" fillId="3" borderId="0" xfId="0" applyFont="1" applyFill="1"/>
    <xf numFmtId="0" fontId="140" fillId="3" borderId="0" xfId="0" applyFont="1" applyFill="1" applyAlignment="1">
      <alignment horizontal="right" vertical="center"/>
    </xf>
    <xf numFmtId="0" fontId="59" fillId="3" borderId="0" xfId="0" applyFont="1" applyFill="1" applyAlignment="1">
      <alignment vertical="center"/>
    </xf>
    <xf numFmtId="0" fontId="52" fillId="3" borderId="0" xfId="0" applyFont="1" applyFill="1"/>
    <xf numFmtId="0" fontId="17" fillId="3" borderId="0" xfId="1" applyFill="1" applyProtection="1"/>
    <xf numFmtId="0" fontId="36" fillId="3" borderId="0" xfId="0" applyFont="1" applyFill="1" applyAlignment="1">
      <alignment horizontal="right"/>
    </xf>
    <xf numFmtId="0" fontId="48" fillId="3" borderId="0" xfId="0" applyFont="1" applyFill="1" applyAlignment="1" applyProtection="1">
      <alignment horizontal="left" vertical="center" indent="1"/>
      <protection hidden="1"/>
    </xf>
    <xf numFmtId="0" fontId="14" fillId="3" borderId="0" xfId="0" applyFont="1" applyFill="1" applyAlignment="1" applyProtection="1">
      <alignment horizontal="left"/>
      <protection hidden="1"/>
    </xf>
    <xf numFmtId="0" fontId="37" fillId="3" borderId="0" xfId="0" applyFont="1" applyFill="1" applyAlignment="1" applyProtection="1">
      <alignment horizontal="center"/>
      <protection hidden="1"/>
    </xf>
    <xf numFmtId="0" fontId="0" fillId="3" borderId="0" xfId="0" applyFill="1" applyProtection="1">
      <protection hidden="1"/>
    </xf>
    <xf numFmtId="0" fontId="19" fillId="3" borderId="0" xfId="0" applyFont="1" applyFill="1" applyAlignment="1" applyProtection="1">
      <alignment horizontal="center"/>
      <protection hidden="1"/>
    </xf>
    <xf numFmtId="0" fontId="16" fillId="3" borderId="0" xfId="0" applyFont="1" applyFill="1" applyProtection="1">
      <protection hidden="1"/>
    </xf>
    <xf numFmtId="0" fontId="48" fillId="3" borderId="0" xfId="0" applyFont="1" applyFill="1" applyAlignment="1" applyProtection="1">
      <alignment horizontal="center" vertical="center"/>
      <protection hidden="1"/>
    </xf>
    <xf numFmtId="0" fontId="14" fillId="3" borderId="0" xfId="0" applyFont="1" applyFill="1" applyProtection="1">
      <protection hidden="1"/>
    </xf>
    <xf numFmtId="2" fontId="24" fillId="3" borderId="0" xfId="0" applyNumberFormat="1" applyFont="1" applyFill="1" applyAlignment="1" applyProtection="1">
      <alignment horizontal="left" vertical="center"/>
      <protection hidden="1"/>
    </xf>
    <xf numFmtId="0" fontId="23" fillId="3" borderId="0" xfId="0" applyFont="1" applyFill="1" applyAlignment="1" applyProtection="1">
      <alignment horizontal="left"/>
      <protection hidden="1"/>
    </xf>
    <xf numFmtId="0" fontId="24" fillId="3" borderId="0" xfId="0" applyFont="1" applyFill="1" applyAlignment="1" applyProtection="1">
      <alignment horizontal="center" vertical="center"/>
      <protection hidden="1"/>
    </xf>
    <xf numFmtId="0" fontId="14" fillId="3" borderId="0" xfId="0" applyFont="1" applyFill="1" applyAlignment="1" applyProtection="1">
      <alignment horizontal="center"/>
      <protection hidden="1"/>
    </xf>
    <xf numFmtId="0" fontId="53" fillId="3" borderId="0" xfId="0" applyFont="1" applyFill="1" applyProtection="1">
      <protection hidden="1"/>
    </xf>
    <xf numFmtId="0" fontId="23" fillId="3" borderId="0" xfId="0" applyFont="1" applyFill="1" applyAlignment="1">
      <alignment vertical="center" wrapText="1" readingOrder="1"/>
    </xf>
    <xf numFmtId="0" fontId="54" fillId="3" borderId="0" xfId="0" applyFont="1" applyFill="1"/>
    <xf numFmtId="0" fontId="23" fillId="3" borderId="0" xfId="0" applyFont="1" applyFill="1" applyAlignment="1">
      <alignment horizontal="left" wrapText="1" indent="1"/>
    </xf>
    <xf numFmtId="0" fontId="24" fillId="3" borderId="0" xfId="0" applyFont="1" applyFill="1" applyAlignment="1">
      <alignment wrapText="1"/>
    </xf>
    <xf numFmtId="0" fontId="25" fillId="9" borderId="0" xfId="0" applyFont="1" applyFill="1" applyAlignment="1">
      <alignment horizontal="left" vertical="center" wrapText="1"/>
    </xf>
    <xf numFmtId="0" fontId="133" fillId="3" borderId="0" xfId="0" applyFont="1" applyFill="1" applyAlignment="1">
      <alignment horizontal="right" vertical="top" wrapText="1" indent="1"/>
    </xf>
    <xf numFmtId="0" fontId="147" fillId="3" borderId="0" xfId="0" applyFont="1" applyFill="1"/>
    <xf numFmtId="0" fontId="8" fillId="3" borderId="0" xfId="0" applyFont="1" applyFill="1"/>
    <xf numFmtId="0" fontId="0" fillId="3" borderId="0" xfId="0" applyFill="1" applyAlignment="1">
      <alignment horizontal="left" indent="4"/>
    </xf>
    <xf numFmtId="0" fontId="140" fillId="3" borderId="10" xfId="0" applyFont="1" applyFill="1" applyBorder="1" applyAlignment="1">
      <alignment horizontal="right" vertical="top" wrapText="1" indent="1"/>
    </xf>
    <xf numFmtId="0" fontId="140" fillId="3" borderId="12" xfId="0" applyFont="1" applyFill="1" applyBorder="1" applyAlignment="1">
      <alignment horizontal="right" vertical="top" wrapText="1" indent="1"/>
    </xf>
    <xf numFmtId="0" fontId="141" fillId="3" borderId="12" xfId="0" applyFont="1" applyFill="1" applyBorder="1" applyAlignment="1">
      <alignment vertical="center" wrapText="1"/>
    </xf>
    <xf numFmtId="0" fontId="87" fillId="3" borderId="0" xfId="0" applyFont="1" applyFill="1"/>
    <xf numFmtId="0" fontId="90" fillId="3" borderId="0" xfId="0" applyFont="1" applyFill="1" applyAlignment="1">
      <alignment horizontal="left" indent="1"/>
    </xf>
    <xf numFmtId="0" fontId="41" fillId="3" borderId="0" xfId="0" applyFont="1" applyFill="1" applyAlignment="1">
      <alignment vertical="center" wrapText="1"/>
    </xf>
    <xf numFmtId="0" fontId="36" fillId="3" borderId="0" xfId="0" applyFont="1" applyFill="1" applyAlignment="1">
      <alignment vertical="center"/>
    </xf>
    <xf numFmtId="0" fontId="36" fillId="3" borderId="0" xfId="0" applyFont="1" applyFill="1" applyAlignment="1">
      <alignment vertical="top"/>
    </xf>
    <xf numFmtId="0" fontId="24" fillId="3" borderId="20" xfId="0" applyFont="1" applyFill="1" applyBorder="1" applyAlignment="1">
      <alignment horizontal="left" vertical="top" indent="1"/>
    </xf>
    <xf numFmtId="0" fontId="23" fillId="3" borderId="0" xfId="0" applyFont="1" applyFill="1" applyAlignment="1">
      <alignment wrapText="1"/>
    </xf>
    <xf numFmtId="0" fontId="64" fillId="3" borderId="0" xfId="0" applyFont="1" applyFill="1"/>
    <xf numFmtId="0" fontId="0" fillId="3" borderId="0" xfId="0" applyFill="1" applyAlignment="1">
      <alignment horizontal="left" vertical="center"/>
    </xf>
    <xf numFmtId="0" fontId="0" fillId="0" borderId="0" xfId="0" applyAlignment="1">
      <alignment horizontal="left" vertical="center"/>
    </xf>
    <xf numFmtId="0" fontId="92" fillId="3" borderId="0" xfId="0" applyFont="1" applyFill="1" applyAlignment="1">
      <alignment horizontal="left" vertical="center" indent="1"/>
    </xf>
    <xf numFmtId="0" fontId="97" fillId="3" borderId="0" xfId="0" applyFont="1" applyFill="1" applyAlignment="1">
      <alignment horizontal="left" vertical="center" indent="1"/>
    </xf>
    <xf numFmtId="0" fontId="92" fillId="0" borderId="0" xfId="0" applyFont="1" applyAlignment="1">
      <alignment horizontal="left" vertical="center" indent="1"/>
    </xf>
    <xf numFmtId="0" fontId="45" fillId="3" borderId="0" xfId="0" applyFont="1" applyFill="1" applyAlignment="1">
      <alignment horizontal="left" vertical="center" indent="1" readingOrder="1"/>
    </xf>
    <xf numFmtId="0" fontId="28" fillId="3" borderId="0" xfId="0" applyFont="1" applyFill="1" applyAlignment="1">
      <alignment horizontal="left" wrapText="1"/>
    </xf>
    <xf numFmtId="0" fontId="28" fillId="3" borderId="0" xfId="0" applyFont="1" applyFill="1" applyAlignment="1">
      <alignment horizontal="left" vertical="top" wrapText="1"/>
    </xf>
    <xf numFmtId="0" fontId="91" fillId="3" borderId="0" xfId="0" applyFont="1" applyFill="1" applyAlignment="1">
      <alignment horizontal="right"/>
    </xf>
    <xf numFmtId="0" fontId="41" fillId="3" borderId="0" xfId="0" applyFont="1" applyFill="1" applyAlignment="1">
      <alignment wrapText="1"/>
    </xf>
    <xf numFmtId="0" fontId="24" fillId="3" borderId="0" xfId="0" applyFont="1" applyFill="1" applyAlignment="1">
      <alignment vertical="center"/>
    </xf>
    <xf numFmtId="0" fontId="0" fillId="0" borderId="0" xfId="0" applyAlignment="1">
      <alignment horizontal="left" vertical="top" indent="1"/>
    </xf>
    <xf numFmtId="0" fontId="0" fillId="3" borderId="0" xfId="0" applyFill="1" applyAlignment="1">
      <alignment horizontal="left" indent="1"/>
    </xf>
    <xf numFmtId="0" fontId="39" fillId="3" borderId="0" xfId="0" applyFont="1" applyFill="1" applyAlignment="1">
      <alignment horizontal="left" wrapText="1"/>
    </xf>
    <xf numFmtId="0" fontId="39" fillId="3" borderId="0" xfId="0" applyFont="1" applyFill="1" applyAlignment="1">
      <alignment horizontal="left"/>
    </xf>
    <xf numFmtId="0" fontId="23" fillId="3" borderId="0" xfId="1" applyFont="1" applyFill="1" applyAlignment="1" applyProtection="1">
      <alignment vertical="top" wrapText="1"/>
    </xf>
    <xf numFmtId="0" fontId="36" fillId="0" borderId="0" xfId="0" applyFont="1"/>
    <xf numFmtId="0" fontId="46" fillId="3" borderId="0" xfId="0" applyFont="1" applyFill="1" applyAlignment="1">
      <alignment horizontal="left" wrapText="1"/>
    </xf>
    <xf numFmtId="0" fontId="8" fillId="0" borderId="0" xfId="0" applyFont="1"/>
    <xf numFmtId="0" fontId="121" fillId="3" borderId="0" xfId="1" applyFont="1" applyFill="1" applyAlignment="1" applyProtection="1">
      <alignment horizontal="left" wrapText="1" indent="1"/>
    </xf>
    <xf numFmtId="0" fontId="65" fillId="3" borderId="0" xfId="0" applyFont="1" applyFill="1" applyAlignment="1">
      <alignment horizontal="left" wrapText="1"/>
    </xf>
    <xf numFmtId="0" fontId="41" fillId="3" borderId="0" xfId="0" applyFont="1" applyFill="1" applyAlignment="1">
      <alignment horizontal="left" wrapText="1"/>
    </xf>
    <xf numFmtId="0" fontId="57" fillId="3" borderId="0" xfId="0" applyFont="1" applyFill="1" applyAlignment="1">
      <alignment horizontal="left" vertical="center" indent="1" readingOrder="1"/>
    </xf>
    <xf numFmtId="0" fontId="124" fillId="3" borderId="0" xfId="0" applyFont="1" applyFill="1" applyAlignment="1">
      <alignment horizontal="left" vertical="top" indent="1"/>
    </xf>
    <xf numFmtId="0" fontId="8" fillId="3" borderId="0" xfId="0" applyFont="1" applyFill="1" applyAlignment="1">
      <alignment horizontal="left" vertical="top" indent="1"/>
    </xf>
    <xf numFmtId="0" fontId="121" fillId="3" borderId="0" xfId="1" applyFont="1" applyFill="1" applyAlignment="1" applyProtection="1">
      <alignment horizontal="left" wrapText="1"/>
    </xf>
    <xf numFmtId="0" fontId="8" fillId="3" borderId="0" xfId="0" applyFont="1" applyFill="1" applyAlignment="1">
      <alignment vertical="top"/>
    </xf>
    <xf numFmtId="0" fontId="125" fillId="3" borderId="0" xfId="0" applyFont="1" applyFill="1" applyAlignment="1">
      <alignment horizontal="left" vertical="top"/>
    </xf>
    <xf numFmtId="0" fontId="46" fillId="3" borderId="0" xfId="0" applyFont="1" applyFill="1" applyAlignment="1">
      <alignment horizontal="left" vertical="top" wrapText="1"/>
    </xf>
    <xf numFmtId="0" fontId="39" fillId="3" borderId="0" xfId="0" applyFont="1" applyFill="1" applyAlignment="1">
      <alignment horizontal="left" vertical="top"/>
    </xf>
    <xf numFmtId="0" fontId="41" fillId="3" borderId="0" xfId="0" applyFont="1" applyFill="1" applyAlignment="1">
      <alignment horizontal="left" vertical="top" wrapText="1" indent="1"/>
    </xf>
    <xf numFmtId="0" fontId="14" fillId="2" borderId="0" xfId="0" applyFont="1" applyFill="1"/>
    <xf numFmtId="0" fontId="0" fillId="2" borderId="0" xfId="0" applyFill="1"/>
    <xf numFmtId="0" fontId="0" fillId="2" borderId="0" xfId="0" applyFill="1" applyAlignment="1">
      <alignment horizontal="left" vertical="top" indent="1"/>
    </xf>
    <xf numFmtId="0" fontId="82" fillId="2" borderId="0" xfId="0" applyFont="1" applyFill="1"/>
    <xf numFmtId="0" fontId="41" fillId="3" borderId="0" xfId="0" applyFont="1" applyFill="1" applyAlignment="1">
      <alignment horizontal="left" wrapText="1" indent="1"/>
    </xf>
    <xf numFmtId="0" fontId="23" fillId="3" borderId="0" xfId="1" applyFont="1" applyFill="1" applyAlignment="1" applyProtection="1">
      <alignment wrapText="1"/>
    </xf>
    <xf numFmtId="0" fontId="126" fillId="3" borderId="0" xfId="1" applyFont="1" applyFill="1" applyAlignment="1" applyProtection="1">
      <alignment horizontal="left" wrapText="1"/>
    </xf>
    <xf numFmtId="0" fontId="23" fillId="3" borderId="0" xfId="1" applyFont="1" applyFill="1" applyAlignment="1" applyProtection="1">
      <alignment horizontal="left" wrapText="1"/>
    </xf>
    <xf numFmtId="0" fontId="47" fillId="3" borderId="0" xfId="0" applyFont="1" applyFill="1" applyAlignment="1">
      <alignment horizontal="left" wrapText="1"/>
    </xf>
    <xf numFmtId="0" fontId="41" fillId="3" borderId="0" xfId="0" applyFont="1" applyFill="1" applyAlignment="1">
      <alignment horizontal="left" vertical="top" wrapText="1"/>
    </xf>
    <xf numFmtId="0" fontId="126" fillId="3" borderId="0" xfId="1" applyFont="1" applyFill="1" applyAlignment="1" applyProtection="1">
      <alignment horizontal="left" wrapText="1" indent="1"/>
    </xf>
    <xf numFmtId="0" fontId="23" fillId="3" borderId="0" xfId="1" applyFont="1" applyFill="1" applyAlignment="1" applyProtection="1">
      <alignment horizontal="left" wrapText="1" indent="1"/>
    </xf>
    <xf numFmtId="0" fontId="65" fillId="3" borderId="0" xfId="0" applyFont="1" applyFill="1" applyAlignment="1">
      <alignment horizontal="left" vertical="top" wrapText="1"/>
    </xf>
    <xf numFmtId="0" fontId="38" fillId="0" borderId="0" xfId="0" applyFont="1"/>
    <xf numFmtId="0" fontId="41" fillId="3" borderId="0" xfId="0" applyFont="1" applyFill="1" applyAlignment="1">
      <alignment vertical="top" wrapText="1"/>
    </xf>
    <xf numFmtId="0" fontId="47" fillId="3" borderId="0" xfId="0" applyFont="1" applyFill="1" applyAlignment="1">
      <alignment horizontal="left" vertical="top" wrapText="1" indent="1"/>
    </xf>
    <xf numFmtId="0" fontId="93" fillId="3" borderId="0" xfId="0" applyFont="1" applyFill="1"/>
    <xf numFmtId="0" fontId="94" fillId="3" borderId="0" xfId="0" applyFont="1" applyFill="1" applyAlignment="1">
      <alignment vertical="center" wrapText="1"/>
    </xf>
    <xf numFmtId="0" fontId="93" fillId="0" borderId="0" xfId="0" applyFont="1"/>
    <xf numFmtId="0" fontId="41" fillId="3" borderId="0" xfId="0" applyFont="1" applyFill="1" applyAlignment="1">
      <alignment horizontal="left" vertical="center" wrapText="1"/>
    </xf>
    <xf numFmtId="0" fontId="92" fillId="3" borderId="0" xfId="0" applyFont="1" applyFill="1"/>
    <xf numFmtId="0" fontId="41" fillId="3" borderId="0" xfId="0" applyFont="1" applyFill="1" applyAlignment="1">
      <alignment horizontal="left" vertical="center" wrapText="1" indent="1"/>
    </xf>
    <xf numFmtId="0" fontId="36" fillId="3" borderId="0" xfId="0" applyFont="1" applyFill="1" applyAlignment="1">
      <alignment horizontal="left" indent="1"/>
    </xf>
    <xf numFmtId="0" fontId="36" fillId="0" borderId="0" xfId="0" applyFont="1" applyAlignment="1">
      <alignment horizontal="left" indent="1"/>
    </xf>
    <xf numFmtId="0" fontId="27" fillId="3" borderId="0" xfId="0" applyFont="1" applyFill="1" applyAlignment="1">
      <alignment horizontal="left" vertical="center" indent="1"/>
    </xf>
    <xf numFmtId="0" fontId="27" fillId="3" borderId="0" xfId="0" applyFont="1" applyFill="1" applyAlignment="1">
      <alignment vertical="center"/>
    </xf>
    <xf numFmtId="0" fontId="92" fillId="0" borderId="0" xfId="0" applyFont="1"/>
    <xf numFmtId="0" fontId="62" fillId="3" borderId="0" xfId="0" applyFont="1" applyFill="1"/>
    <xf numFmtId="0" fontId="40" fillId="4" borderId="33" xfId="0" applyFont="1" applyFill="1" applyBorder="1" applyAlignment="1">
      <alignment horizontal="left" vertical="center" wrapText="1"/>
    </xf>
    <xf numFmtId="0" fontId="40" fillId="4" borderId="34" xfId="0" applyFont="1" applyFill="1" applyBorder="1" applyAlignment="1">
      <alignment horizontal="left" vertical="center" wrapText="1"/>
    </xf>
    <xf numFmtId="0" fontId="40" fillId="4" borderId="35" xfId="0" applyFont="1" applyFill="1" applyBorder="1" applyAlignment="1">
      <alignment horizontal="left" vertical="top" wrapText="1"/>
    </xf>
    <xf numFmtId="0" fontId="22" fillId="3" borderId="0" xfId="0" applyFont="1" applyFill="1" applyAlignment="1">
      <alignment horizontal="center" vertical="center"/>
    </xf>
    <xf numFmtId="0" fontId="40" fillId="4" borderId="19" xfId="0" applyFont="1" applyFill="1" applyBorder="1" applyAlignment="1">
      <alignment horizontal="left" vertical="center" wrapText="1"/>
    </xf>
    <xf numFmtId="0" fontId="38" fillId="3" borderId="32" xfId="0" applyFont="1" applyFill="1" applyBorder="1" applyAlignment="1">
      <alignment horizontal="left" vertical="top" wrapText="1"/>
    </xf>
    <xf numFmtId="49" fontId="36" fillId="3" borderId="32" xfId="0" applyNumberFormat="1" applyFont="1" applyFill="1" applyBorder="1" applyAlignment="1">
      <alignment horizontal="left" vertical="top" wrapText="1" indent="1"/>
    </xf>
    <xf numFmtId="0" fontId="38" fillId="3" borderId="0" xfId="0" applyFont="1" applyFill="1" applyAlignment="1">
      <alignment horizontal="left" vertical="top" wrapText="1"/>
    </xf>
    <xf numFmtId="0" fontId="36" fillId="3" borderId="0" xfId="0" applyFont="1" applyFill="1" applyAlignment="1">
      <alignment horizontal="left" vertical="top" wrapText="1"/>
    </xf>
    <xf numFmtId="0" fontId="38" fillId="3" borderId="0" xfId="0" applyFont="1" applyFill="1" applyAlignment="1">
      <alignment vertical="top" wrapText="1"/>
    </xf>
    <xf numFmtId="49" fontId="38" fillId="3" borderId="0" xfId="0" applyNumberFormat="1" applyFont="1" applyFill="1" applyAlignment="1">
      <alignment vertical="top" wrapText="1"/>
    </xf>
    <xf numFmtId="0" fontId="40" fillId="4" borderId="19" xfId="0" applyFont="1" applyFill="1" applyBorder="1" applyAlignment="1">
      <alignment vertical="center" wrapText="1"/>
    </xf>
    <xf numFmtId="0" fontId="40" fillId="4" borderId="32" xfId="0" applyFont="1" applyFill="1" applyBorder="1" applyAlignment="1">
      <alignment horizontal="left" vertical="center" wrapText="1"/>
    </xf>
    <xf numFmtId="49" fontId="36" fillId="3" borderId="0" xfId="0" applyNumberFormat="1" applyFont="1" applyFill="1" applyAlignment="1">
      <alignment vertical="top" wrapText="1"/>
    </xf>
    <xf numFmtId="0" fontId="0" fillId="0" borderId="0" xfId="0" applyAlignment="1">
      <alignment horizontal="center" vertical="center"/>
    </xf>
    <xf numFmtId="0" fontId="157" fillId="3" borderId="0" xfId="0" applyFont="1" applyFill="1" applyAlignment="1">
      <alignment horizontal="left"/>
    </xf>
    <xf numFmtId="0" fontId="157" fillId="3" borderId="0" xfId="0" applyFont="1" applyFill="1"/>
    <xf numFmtId="0" fontId="72" fillId="13" borderId="0" xfId="0" quotePrefix="1" applyFont="1" applyFill="1" applyAlignment="1">
      <alignment horizontal="left" vertical="center" indent="1"/>
    </xf>
    <xf numFmtId="0" fontId="25" fillId="13" borderId="0" xfId="0" applyFont="1" applyFill="1" applyAlignment="1">
      <alignment horizontal="left" vertical="center" wrapText="1"/>
    </xf>
    <xf numFmtId="0" fontId="26" fillId="13" borderId="0" xfId="0" applyFont="1" applyFill="1" applyAlignment="1">
      <alignment horizontal="center" vertical="center"/>
    </xf>
    <xf numFmtId="0" fontId="70" fillId="13" borderId="0" xfId="0" applyFont="1" applyFill="1" applyAlignment="1">
      <alignment horizontal="center" vertical="center"/>
    </xf>
    <xf numFmtId="0" fontId="159" fillId="3" borderId="0" xfId="0" applyFont="1" applyFill="1" applyAlignment="1">
      <alignment wrapText="1"/>
    </xf>
    <xf numFmtId="0" fontId="72" fillId="13" borderId="0" xfId="0" applyFont="1" applyFill="1" applyAlignment="1">
      <alignment vertical="center"/>
    </xf>
    <xf numFmtId="0" fontId="25" fillId="13" borderId="0" xfId="0" applyFont="1" applyFill="1" applyAlignment="1">
      <alignment vertical="center"/>
    </xf>
    <xf numFmtId="0" fontId="25" fillId="13" borderId="0" xfId="0" applyFont="1" applyFill="1" applyAlignment="1">
      <alignment vertical="center" wrapText="1"/>
    </xf>
    <xf numFmtId="0" fontId="72" fillId="13" borderId="0" xfId="0" applyFont="1" applyFill="1" applyAlignment="1">
      <alignment horizontal="left" vertical="center" wrapText="1"/>
    </xf>
    <xf numFmtId="0" fontId="72" fillId="13" borderId="0" xfId="0" applyFont="1" applyFill="1" applyAlignment="1">
      <alignment horizontal="left" vertical="center"/>
    </xf>
    <xf numFmtId="0" fontId="72" fillId="13" borderId="0" xfId="0" applyFont="1" applyFill="1" applyAlignment="1">
      <alignment horizontal="left" vertical="center" indent="1"/>
    </xf>
    <xf numFmtId="0" fontId="34" fillId="13" borderId="14" xfId="0" applyFont="1" applyFill="1" applyBorder="1" applyAlignment="1">
      <alignment horizontal="left" vertical="center" wrapText="1"/>
    </xf>
    <xf numFmtId="0" fontId="34" fillId="13" borderId="0" xfId="0" applyFont="1" applyFill="1" applyAlignment="1">
      <alignment horizontal="left" vertical="top" wrapText="1"/>
    </xf>
    <xf numFmtId="0" fontId="69" fillId="13" borderId="0" xfId="0" applyFont="1" applyFill="1" applyAlignment="1">
      <alignment horizontal="left" vertical="center" wrapText="1"/>
    </xf>
    <xf numFmtId="0" fontId="16" fillId="13" borderId="0" xfId="0" applyFont="1" applyFill="1"/>
    <xf numFmtId="0" fontId="71" fillId="13" borderId="0" xfId="0" applyFont="1" applyFill="1" applyAlignment="1">
      <alignment horizontal="center"/>
    </xf>
    <xf numFmtId="0" fontId="161" fillId="6" borderId="0" xfId="0" applyFont="1" applyFill="1" applyAlignment="1">
      <alignment horizontal="left" vertical="center" wrapText="1"/>
    </xf>
    <xf numFmtId="0" fontId="161" fillId="6" borderId="0" xfId="0" applyFont="1" applyFill="1" applyAlignment="1">
      <alignment vertical="center" wrapText="1"/>
    </xf>
    <xf numFmtId="0" fontId="25" fillId="13" borderId="0" xfId="0" applyFont="1" applyFill="1" applyAlignment="1">
      <alignment horizontal="left" vertical="top" wrapText="1"/>
    </xf>
    <xf numFmtId="0" fontId="113" fillId="13" borderId="0" xfId="0" applyFont="1" applyFill="1" applyAlignment="1">
      <alignment horizontal="left" vertical="top" wrapText="1"/>
    </xf>
    <xf numFmtId="0" fontId="161" fillId="11" borderId="0" xfId="0" applyFont="1" applyFill="1" applyAlignment="1">
      <alignment horizontal="left" vertical="top" wrapText="1"/>
    </xf>
    <xf numFmtId="0" fontId="164" fillId="3" borderId="0" xfId="0" applyFont="1" applyFill="1" applyAlignment="1">
      <alignment vertical="top" wrapText="1"/>
    </xf>
    <xf numFmtId="0" fontId="165" fillId="11" borderId="0" xfId="0" applyFont="1" applyFill="1" applyAlignment="1">
      <alignment horizontal="left" vertical="top" wrapText="1"/>
    </xf>
    <xf numFmtId="0" fontId="166" fillId="11" borderId="11" xfId="0" applyFont="1" applyFill="1" applyBorder="1" applyAlignment="1">
      <alignment horizontal="left" wrapText="1"/>
    </xf>
    <xf numFmtId="0" fontId="166" fillId="11" borderId="12" xfId="0" applyFont="1" applyFill="1" applyBorder="1" applyAlignment="1">
      <alignment horizontal="left" wrapText="1"/>
    </xf>
    <xf numFmtId="0" fontId="164" fillId="3" borderId="0" xfId="0" applyFont="1" applyFill="1" applyAlignment="1">
      <alignment wrapText="1"/>
    </xf>
    <xf numFmtId="0" fontId="161" fillId="11" borderId="0" xfId="0" applyFont="1" applyFill="1" applyAlignment="1">
      <alignment horizontal="left" wrapText="1"/>
    </xf>
    <xf numFmtId="0" fontId="166" fillId="11" borderId="0" xfId="0" applyFont="1" applyFill="1" applyAlignment="1">
      <alignment horizontal="left" wrapText="1"/>
    </xf>
    <xf numFmtId="0" fontId="166" fillId="3" borderId="0" xfId="0" applyFont="1" applyFill="1" applyAlignment="1">
      <alignment horizontal="left" vertical="center" wrapText="1"/>
    </xf>
    <xf numFmtId="0" fontId="166" fillId="11" borderId="0" xfId="0" applyFont="1" applyFill="1" applyAlignment="1">
      <alignment horizontal="left" vertical="top" wrapText="1"/>
    </xf>
    <xf numFmtId="0" fontId="166" fillId="11" borderId="11" xfId="0" applyFont="1" applyFill="1" applyBorder="1" applyAlignment="1">
      <alignment horizontal="left" vertical="center" wrapText="1"/>
    </xf>
    <xf numFmtId="0" fontId="166" fillId="11" borderId="12" xfId="0" applyFont="1" applyFill="1" applyBorder="1" applyAlignment="1">
      <alignment horizontal="left" vertical="center" wrapText="1"/>
    </xf>
    <xf numFmtId="0" fontId="164" fillId="3" borderId="0" xfId="0" applyFont="1" applyFill="1" applyAlignment="1">
      <alignment vertical="center" wrapText="1"/>
    </xf>
    <xf numFmtId="0" fontId="161" fillId="11" borderId="0" xfId="0" applyFont="1" applyFill="1" applyAlignment="1">
      <alignment horizontal="left" vertical="center" wrapText="1"/>
    </xf>
    <xf numFmtId="0" fontId="166" fillId="11" borderId="0" xfId="0" applyFont="1" applyFill="1" applyAlignment="1">
      <alignment horizontal="left" vertical="center" wrapText="1"/>
    </xf>
    <xf numFmtId="0" fontId="166" fillId="11" borderId="10" xfId="0" applyFont="1" applyFill="1" applyBorder="1" applyAlignment="1">
      <alignment horizontal="left" wrapText="1"/>
    </xf>
    <xf numFmtId="0" fontId="113" fillId="13" borderId="0" xfId="0" applyFont="1" applyFill="1" applyAlignment="1">
      <alignment vertical="center" wrapText="1"/>
    </xf>
    <xf numFmtId="0" fontId="113" fillId="13" borderId="0" xfId="0" applyFont="1" applyFill="1" applyAlignment="1">
      <alignment horizontal="left" vertical="center" wrapText="1"/>
    </xf>
    <xf numFmtId="0" fontId="0" fillId="3" borderId="0" xfId="0" applyFill="1" applyProtection="1">
      <protection locked="0"/>
    </xf>
    <xf numFmtId="0" fontId="167" fillId="3" borderId="0" xfId="0" applyFont="1" applyFill="1"/>
    <xf numFmtId="0" fontId="167" fillId="3" borderId="0" xfId="0" applyFont="1" applyFill="1" applyProtection="1">
      <protection hidden="1"/>
    </xf>
    <xf numFmtId="0" fontId="167" fillId="3" borderId="0" xfId="0" applyFont="1" applyFill="1" applyAlignment="1">
      <alignment vertical="top"/>
    </xf>
    <xf numFmtId="0" fontId="110" fillId="3" borderId="0" xfId="0" applyFont="1" applyFill="1" applyAlignment="1">
      <alignment horizontal="left" vertical="center" indent="6"/>
    </xf>
    <xf numFmtId="2" fontId="24" fillId="3" borderId="0" xfId="0" applyNumberFormat="1" applyFont="1" applyFill="1" applyAlignment="1" applyProtection="1">
      <alignment vertical="center"/>
      <protection hidden="1"/>
    </xf>
    <xf numFmtId="0" fontId="32" fillId="3" borderId="0" xfId="0" applyFont="1" applyFill="1" applyAlignment="1" applyProtection="1">
      <alignment horizontal="left" vertical="center" indent="1"/>
      <protection hidden="1"/>
    </xf>
    <xf numFmtId="0" fontId="24" fillId="3" borderId="0" xfId="0" applyFont="1" applyFill="1" applyAlignment="1" applyProtection="1">
      <alignment horizontal="left"/>
      <protection hidden="1"/>
    </xf>
    <xf numFmtId="0" fontId="23" fillId="3" borderId="0" xfId="0" applyFont="1" applyFill="1" applyAlignment="1">
      <alignment wrapText="1" readingOrder="1"/>
    </xf>
    <xf numFmtId="0" fontId="35" fillId="3" borderId="0" xfId="0" applyFont="1" applyFill="1" applyAlignment="1" applyProtection="1">
      <alignment vertical="center" wrapText="1"/>
      <protection locked="0"/>
    </xf>
    <xf numFmtId="0" fontId="35" fillId="3" borderId="0" xfId="0" applyFont="1" applyFill="1" applyAlignment="1" applyProtection="1">
      <alignment vertical="center"/>
      <protection locked="0"/>
    </xf>
    <xf numFmtId="0" fontId="35" fillId="2" borderId="0" xfId="0" applyFont="1" applyFill="1" applyAlignment="1" applyProtection="1">
      <alignment horizontal="left" vertical="center" indent="2"/>
      <protection locked="0"/>
    </xf>
    <xf numFmtId="0" fontId="35" fillId="2" borderId="0" xfId="0" applyFont="1" applyFill="1" applyAlignment="1" applyProtection="1">
      <alignment horizontal="left" vertical="center" wrapText="1" indent="2"/>
      <protection locked="0"/>
    </xf>
    <xf numFmtId="2" fontId="24" fillId="3" borderId="0" xfId="0" applyNumberFormat="1" applyFont="1" applyFill="1" applyAlignment="1" applyProtection="1">
      <alignment horizontal="left" vertical="center" indent="3"/>
      <protection hidden="1"/>
    </xf>
    <xf numFmtId="0" fontId="79" fillId="3" borderId="0" xfId="0" applyFont="1" applyFill="1" applyAlignment="1" applyProtection="1">
      <alignment wrapText="1"/>
      <protection hidden="1"/>
    </xf>
    <xf numFmtId="2" fontId="168" fillId="3" borderId="0" xfId="0" applyNumberFormat="1" applyFont="1" applyFill="1" applyAlignment="1" applyProtection="1">
      <alignment horizontal="left" vertical="center"/>
      <protection hidden="1"/>
    </xf>
    <xf numFmtId="0" fontId="50" fillId="3" borderId="0" xfId="0" applyFont="1" applyFill="1" applyAlignment="1">
      <alignment vertical="center"/>
    </xf>
    <xf numFmtId="0" fontId="78" fillId="3" borderId="10" xfId="0" applyFont="1" applyFill="1" applyBorder="1" applyAlignment="1" applyProtection="1">
      <alignment horizontal="center" vertical="center" wrapText="1"/>
      <protection hidden="1"/>
    </xf>
    <xf numFmtId="9" fontId="78" fillId="3" borderId="10" xfId="2" applyFont="1" applyFill="1" applyBorder="1" applyAlignment="1" applyProtection="1">
      <alignment horizontal="center" vertical="center"/>
      <protection hidden="1"/>
    </xf>
    <xf numFmtId="0" fontId="78" fillId="2" borderId="10" xfId="0" applyFont="1" applyFill="1" applyBorder="1" applyAlignment="1" applyProtection="1">
      <alignment horizontal="center" vertical="center"/>
      <protection locked="0"/>
    </xf>
    <xf numFmtId="0" fontId="78" fillId="3" borderId="11" xfId="0" applyFont="1" applyFill="1" applyBorder="1" applyAlignment="1" applyProtection="1">
      <alignment horizontal="center" vertical="center" wrapText="1"/>
      <protection hidden="1"/>
    </xf>
    <xf numFmtId="0" fontId="78" fillId="2" borderId="11" xfId="0" applyFont="1" applyFill="1" applyBorder="1" applyAlignment="1" applyProtection="1">
      <alignment horizontal="center" vertical="center"/>
      <protection locked="0"/>
    </xf>
    <xf numFmtId="0" fontId="78" fillId="3" borderId="12" xfId="0" applyFont="1" applyFill="1" applyBorder="1" applyAlignment="1" applyProtection="1">
      <alignment horizontal="center" vertical="center" wrapText="1"/>
      <protection hidden="1"/>
    </xf>
    <xf numFmtId="0" fontId="78" fillId="2" borderId="12" xfId="0" applyFont="1" applyFill="1" applyBorder="1" applyAlignment="1" applyProtection="1">
      <alignment horizontal="center" vertical="center"/>
      <protection locked="0"/>
    </xf>
    <xf numFmtId="164" fontId="24" fillId="3" borderId="0" xfId="0" applyNumberFormat="1" applyFont="1" applyFill="1" applyAlignment="1" applyProtection="1">
      <alignment horizontal="left" vertical="center" indent="3"/>
      <protection hidden="1"/>
    </xf>
    <xf numFmtId="0" fontId="168" fillId="3" borderId="0" xfId="0" applyFont="1" applyFill="1" applyAlignment="1" applyProtection="1">
      <alignment vertical="center"/>
      <protection hidden="1"/>
    </xf>
    <xf numFmtId="0" fontId="133" fillId="11" borderId="0" xfId="0" applyFont="1" applyFill="1" applyAlignment="1">
      <alignment horizontal="left" vertical="top"/>
    </xf>
    <xf numFmtId="0" fontId="110" fillId="3" borderId="31" xfId="0" applyFont="1" applyFill="1" applyBorder="1" applyAlignment="1">
      <alignment horizontal="right" vertical="top" wrapText="1" indent="1"/>
    </xf>
    <xf numFmtId="0" fontId="135" fillId="3" borderId="0" xfId="0" quotePrefix="1" applyFont="1" applyFill="1" applyAlignment="1">
      <alignment horizontal="left" vertical="top" wrapText="1"/>
    </xf>
    <xf numFmtId="0" fontId="24" fillId="3" borderId="0" xfId="1" quotePrefix="1" applyFont="1" applyFill="1" applyAlignment="1" applyProtection="1">
      <alignment horizontal="left" vertical="top" wrapText="1"/>
    </xf>
    <xf numFmtId="0" fontId="24" fillId="3" borderId="0" xfId="0" applyFont="1" applyFill="1" applyAlignment="1">
      <alignment vertical="top"/>
    </xf>
    <xf numFmtId="0" fontId="35" fillId="3" borderId="0" xfId="0" applyFont="1" applyFill="1" applyAlignment="1">
      <alignment horizontal="left" vertical="top"/>
    </xf>
    <xf numFmtId="0" fontId="138" fillId="3" borderId="0" xfId="0" quotePrefix="1" applyFont="1" applyFill="1" applyAlignment="1">
      <alignment horizontal="left" vertical="top" wrapText="1"/>
    </xf>
    <xf numFmtId="164" fontId="24" fillId="3" borderId="0" xfId="1" quotePrefix="1" applyNumberFormat="1" applyFont="1" applyFill="1" applyAlignment="1" applyProtection="1">
      <alignment horizontal="left" vertical="top" wrapText="1"/>
    </xf>
    <xf numFmtId="0" fontId="0" fillId="11" borderId="0" xfId="0" applyFill="1" applyAlignment="1">
      <alignment vertical="top"/>
    </xf>
    <xf numFmtId="0" fontId="149" fillId="3" borderId="0" xfId="0" applyFont="1" applyFill="1" applyAlignment="1">
      <alignment horizontal="left" vertical="top"/>
    </xf>
    <xf numFmtId="0" fontId="24" fillId="3" borderId="0" xfId="0" applyFont="1" applyFill="1" applyAlignment="1">
      <alignment horizontal="left" vertical="top" wrapText="1"/>
    </xf>
    <xf numFmtId="0" fontId="24" fillId="3" borderId="0" xfId="1" quotePrefix="1" applyFont="1" applyFill="1" applyAlignment="1" applyProtection="1">
      <alignment horizontal="left" vertical="center" wrapText="1"/>
    </xf>
    <xf numFmtId="0" fontId="135" fillId="3" borderId="0" xfId="0" quotePrefix="1" applyFont="1" applyFill="1" applyAlignment="1">
      <alignment horizontal="left" wrapText="1"/>
    </xf>
    <xf numFmtId="0" fontId="24" fillId="3" borderId="0" xfId="0" quotePrefix="1" applyFont="1" applyFill="1" applyAlignment="1">
      <alignment horizontal="left" vertical="top" wrapText="1"/>
    </xf>
    <xf numFmtId="0" fontId="150" fillId="3" borderId="0" xfId="0" applyFont="1" applyFill="1" applyAlignment="1">
      <alignment horizontal="left" vertical="top"/>
    </xf>
    <xf numFmtId="0" fontId="156" fillId="3" borderId="0" xfId="0" applyFont="1" applyFill="1" applyAlignment="1">
      <alignment vertical="top"/>
    </xf>
    <xf numFmtId="0" fontId="135" fillId="3" borderId="0" xfId="0" quotePrefix="1" applyFont="1" applyFill="1" applyAlignment="1">
      <alignment horizontal="left" vertical="top" wrapText="1"/>
    </xf>
    <xf numFmtId="0" fontId="108" fillId="3" borderId="0" xfId="1" quotePrefix="1" applyFont="1" applyFill="1" applyAlignment="1" applyProtection="1">
      <alignment horizontal="left" vertical="top" wrapText="1"/>
    </xf>
    <xf numFmtId="0" fontId="135" fillId="3" borderId="0" xfId="0" applyFont="1" applyFill="1" applyAlignment="1">
      <alignment horizontal="left" vertical="top"/>
    </xf>
    <xf numFmtId="0" fontId="129" fillId="3" borderId="0" xfId="0" applyFont="1" applyFill="1" applyAlignment="1">
      <alignment horizontal="left"/>
    </xf>
    <xf numFmtId="0" fontId="135" fillId="3" borderId="0" xfId="0" applyFont="1" applyFill="1" applyAlignment="1">
      <alignment horizontal="left" vertical="top" wrapText="1"/>
    </xf>
    <xf numFmtId="0" fontId="24" fillId="3" borderId="0" xfId="0" quotePrefix="1" applyFont="1" applyFill="1" applyAlignment="1">
      <alignment horizontal="left" vertical="top" wrapText="1" indent="3"/>
    </xf>
    <xf numFmtId="0" fontId="169" fillId="3" borderId="0" xfId="0" applyFont="1" applyFill="1" applyAlignment="1">
      <alignment horizontal="left" vertical="top" wrapText="1" indent="2"/>
    </xf>
    <xf numFmtId="0" fontId="170" fillId="3" borderId="0" xfId="0" applyFont="1" applyFill="1" applyAlignment="1">
      <alignment horizontal="left" vertical="top" wrapText="1" indent="2"/>
    </xf>
    <xf numFmtId="0" fontId="138" fillId="3" borderId="0" xfId="0" quotePrefix="1" applyFont="1" applyFill="1" applyAlignment="1">
      <alignment horizontal="left" vertical="top" wrapText="1"/>
    </xf>
    <xf numFmtId="49" fontId="24" fillId="3" borderId="0" xfId="1" quotePrefix="1" applyNumberFormat="1" applyFont="1" applyFill="1" applyAlignment="1" applyProtection="1">
      <alignment horizontal="left" vertical="top" wrapText="1"/>
    </xf>
    <xf numFmtId="0" fontId="24" fillId="3" borderId="0" xfId="1" quotePrefix="1" applyFont="1" applyFill="1" applyAlignment="1" applyProtection="1">
      <alignment horizontal="left" vertical="top" wrapText="1"/>
    </xf>
    <xf numFmtId="0" fontId="24" fillId="3" borderId="0" xfId="0" quotePrefix="1" applyFont="1" applyFill="1" applyAlignment="1">
      <alignment vertical="top" wrapText="1"/>
    </xf>
    <xf numFmtId="0" fontId="24" fillId="3" borderId="0" xfId="0" quotePrefix="1" applyFont="1" applyFill="1" applyAlignment="1">
      <alignment vertical="top"/>
    </xf>
    <xf numFmtId="0" fontId="108" fillId="3" borderId="0" xfId="1" applyFont="1" applyFill="1" applyAlignment="1" applyProtection="1">
      <alignment horizontal="left" vertical="top" wrapText="1"/>
    </xf>
    <xf numFmtId="0" fontId="17" fillId="3" borderId="0" xfId="1" applyFill="1" applyAlignment="1" applyProtection="1">
      <alignment horizontal="left" vertical="top" wrapText="1"/>
    </xf>
    <xf numFmtId="0" fontId="17" fillId="3" borderId="0" xfId="1" quotePrefix="1" applyFill="1" applyAlignment="1" applyProtection="1">
      <alignment horizontal="left" vertical="top" wrapText="1"/>
    </xf>
    <xf numFmtId="0" fontId="36" fillId="3" borderId="0" xfId="0" quotePrefix="1" applyFont="1" applyFill="1" applyAlignment="1">
      <alignment horizontal="left" vertical="top" wrapText="1"/>
    </xf>
    <xf numFmtId="0" fontId="36" fillId="2" borderId="0" xfId="0" applyFont="1" applyFill="1" applyAlignment="1" applyProtection="1">
      <alignment horizontal="left" vertical="top" wrapText="1" indent="1"/>
      <protection locked="0"/>
    </xf>
    <xf numFmtId="0" fontId="24" fillId="2" borderId="0" xfId="0" applyFont="1" applyFill="1" applyAlignment="1" applyProtection="1">
      <alignment horizontal="left" vertical="top" wrapText="1" indent="1"/>
      <protection locked="0"/>
    </xf>
    <xf numFmtId="0" fontId="24" fillId="2" borderId="11" xfId="0" applyFont="1" applyFill="1" applyBorder="1" applyAlignment="1" applyProtection="1">
      <alignment horizontal="left" vertical="top" wrapText="1" indent="1"/>
      <protection locked="0"/>
    </xf>
    <xf numFmtId="0" fontId="24" fillId="2" borderId="21" xfId="0" applyFont="1" applyFill="1" applyBorder="1" applyAlignment="1" applyProtection="1">
      <alignment horizontal="left" vertical="top" wrapText="1" indent="1"/>
      <protection locked="0"/>
    </xf>
    <xf numFmtId="0" fontId="36" fillId="2" borderId="17" xfId="0" applyFont="1" applyFill="1" applyBorder="1" applyAlignment="1" applyProtection="1">
      <alignment horizontal="left" vertical="top" wrapText="1" indent="1"/>
      <protection locked="0"/>
    </xf>
    <xf numFmtId="0" fontId="36" fillId="2" borderId="12" xfId="0" applyFont="1" applyFill="1" applyBorder="1" applyAlignment="1" applyProtection="1">
      <alignment horizontal="left" vertical="top" wrapText="1" indent="1"/>
      <protection locked="0"/>
    </xf>
    <xf numFmtId="0" fontId="23" fillId="3" borderId="0" xfId="0" applyFont="1" applyFill="1" applyAlignment="1">
      <alignment horizontal="left"/>
    </xf>
    <xf numFmtId="0" fontId="40" fillId="3" borderId="0" xfId="0" applyFont="1" applyFill="1" applyAlignment="1">
      <alignment horizontal="left" vertical="center" wrapText="1" indent="2"/>
    </xf>
    <xf numFmtId="0" fontId="23" fillId="3" borderId="0" xfId="0" applyFont="1" applyFill="1" applyAlignment="1">
      <alignment horizontal="left" vertical="center" indent="2"/>
    </xf>
    <xf numFmtId="0" fontId="35" fillId="3" borderId="0" xfId="0" applyFont="1" applyFill="1" applyAlignment="1">
      <alignment horizontal="left" vertical="center" wrapText="1"/>
    </xf>
    <xf numFmtId="0" fontId="35" fillId="3" borderId="0" xfId="0" applyFont="1" applyFill="1" applyAlignment="1">
      <alignment horizontal="left" vertical="center"/>
    </xf>
    <xf numFmtId="0" fontId="25" fillId="12" borderId="0" xfId="0" applyFont="1" applyFill="1" applyAlignment="1">
      <alignment horizontal="left" vertical="center" wrapText="1" indent="1"/>
    </xf>
    <xf numFmtId="0" fontId="24" fillId="2" borderId="18" xfId="0" applyFont="1" applyFill="1" applyBorder="1" applyAlignment="1" applyProtection="1">
      <alignment horizontal="left" vertical="top" wrapText="1" indent="1"/>
      <protection locked="0"/>
    </xf>
    <xf numFmtId="0" fontId="24" fillId="2" borderId="10" xfId="0" applyFont="1" applyFill="1" applyBorder="1" applyAlignment="1" applyProtection="1">
      <alignment horizontal="left" vertical="top" wrapText="1" indent="1"/>
      <protection locked="0"/>
    </xf>
    <xf numFmtId="0" fontId="23" fillId="3" borderId="0" xfId="0" applyFont="1" applyFill="1" applyAlignment="1">
      <alignment horizontal="left" vertical="top" wrapText="1"/>
    </xf>
    <xf numFmtId="0" fontId="135" fillId="3" borderId="0" xfId="0" applyFont="1" applyFill="1" applyAlignment="1">
      <alignment vertical="top" wrapText="1" readingOrder="1"/>
    </xf>
    <xf numFmtId="0" fontId="9" fillId="3" borderId="0" xfId="0" applyFont="1" applyFill="1" applyAlignment="1">
      <alignment horizontal="center" vertical="center" wrapText="1"/>
    </xf>
    <xf numFmtId="0" fontId="23" fillId="3" borderId="0" xfId="0" applyFont="1" applyFill="1" applyAlignment="1">
      <alignment horizontal="left" wrapText="1"/>
    </xf>
    <xf numFmtId="0" fontId="23" fillId="3" borderId="0" xfId="0" applyFont="1" applyFill="1" applyAlignment="1">
      <alignment horizontal="left" vertical="top" wrapText="1" readingOrder="1"/>
    </xf>
    <xf numFmtId="0" fontId="23" fillId="3" borderId="0" xfId="0" applyFont="1" applyFill="1" applyAlignment="1">
      <alignment horizontal="left" vertical="top" readingOrder="1"/>
    </xf>
    <xf numFmtId="0" fontId="23" fillId="3" borderId="0" xfId="0" applyFont="1" applyFill="1" applyAlignment="1">
      <alignment vertical="top" wrapText="1"/>
    </xf>
    <xf numFmtId="0" fontId="23" fillId="3" borderId="0" xfId="0" applyFont="1" applyFill="1" applyAlignment="1">
      <alignment horizontal="left" vertical="center" wrapText="1" indent="2"/>
    </xf>
    <xf numFmtId="0" fontId="11" fillId="3" borderId="0" xfId="0" applyFont="1" applyFill="1" applyAlignment="1">
      <alignment horizontal="center"/>
    </xf>
    <xf numFmtId="0" fontId="24" fillId="3" borderId="0" xfId="0" applyFont="1" applyFill="1" applyAlignment="1">
      <alignment horizontal="left" vertical="center" wrapText="1"/>
    </xf>
    <xf numFmtId="0" fontId="159" fillId="3" borderId="0" xfId="0" applyFont="1" applyFill="1" applyAlignment="1">
      <alignment horizontal="left" vertical="top" wrapText="1"/>
    </xf>
    <xf numFmtId="0" fontId="24" fillId="3" borderId="0" xfId="0" applyFont="1" applyFill="1" applyAlignment="1">
      <alignment horizontal="left" vertical="top" wrapText="1" indent="3"/>
    </xf>
    <xf numFmtId="0" fontId="101" fillId="3" borderId="0" xfId="0" applyFont="1" applyFill="1" applyAlignment="1">
      <alignment horizontal="left" vertical="top" wrapText="1"/>
    </xf>
    <xf numFmtId="0" fontId="24" fillId="2" borderId="21" xfId="0" applyFont="1" applyFill="1" applyBorder="1" applyAlignment="1" applyProtection="1">
      <alignment horizontal="left" vertical="center" wrapText="1" indent="1"/>
      <protection locked="0"/>
    </xf>
    <xf numFmtId="0" fontId="24" fillId="2" borderId="24" xfId="0" applyFont="1" applyFill="1" applyBorder="1" applyAlignment="1" applyProtection="1">
      <alignment horizontal="left" vertical="center" wrapText="1" indent="1"/>
      <protection locked="0"/>
    </xf>
    <xf numFmtId="0" fontId="24" fillId="2" borderId="27" xfId="0" applyFont="1" applyFill="1" applyBorder="1" applyAlignment="1" applyProtection="1">
      <alignment horizontal="left" vertical="center" wrapText="1" indent="1"/>
      <protection locked="0"/>
    </xf>
    <xf numFmtId="0" fontId="24" fillId="2" borderId="20" xfId="0" applyFont="1" applyFill="1" applyBorder="1" applyAlignment="1" applyProtection="1">
      <alignment horizontal="left" vertical="center" wrapText="1" indent="1"/>
      <protection locked="0"/>
    </xf>
    <xf numFmtId="0" fontId="24" fillId="2" borderId="15" xfId="0" applyFont="1" applyFill="1" applyBorder="1" applyAlignment="1" applyProtection="1">
      <alignment horizontal="left" vertical="center" wrapText="1" indent="1"/>
      <protection locked="0"/>
    </xf>
    <xf numFmtId="9" fontId="24" fillId="3" borderId="0" xfId="2" applyFont="1" applyFill="1" applyAlignment="1" applyProtection="1">
      <alignment horizontal="center" vertical="center" wrapText="1"/>
      <protection hidden="1"/>
    </xf>
    <xf numFmtId="0" fontId="24" fillId="2" borderId="18" xfId="0" applyFont="1" applyFill="1" applyBorder="1" applyAlignment="1" applyProtection="1">
      <alignment horizontal="left" vertical="center" wrapText="1" indent="1"/>
      <protection locked="0"/>
    </xf>
    <xf numFmtId="0" fontId="24" fillId="2" borderId="26" xfId="0" applyFont="1" applyFill="1" applyBorder="1" applyAlignment="1" applyProtection="1">
      <alignment horizontal="left" vertical="center" wrapText="1" indent="1"/>
      <protection locked="0"/>
    </xf>
    <xf numFmtId="0" fontId="24" fillId="2" borderId="22" xfId="0" applyFont="1" applyFill="1" applyBorder="1" applyAlignment="1" applyProtection="1">
      <alignment horizontal="left" vertical="center" wrapText="1" indent="1"/>
      <protection locked="0"/>
    </xf>
    <xf numFmtId="0" fontId="24" fillId="2" borderId="25" xfId="0" applyFont="1" applyFill="1" applyBorder="1" applyAlignment="1" applyProtection="1">
      <alignment horizontal="left" vertical="center" wrapText="1" indent="1"/>
      <protection locked="0"/>
    </xf>
    <xf numFmtId="0" fontId="24" fillId="2" borderId="17" xfId="0" applyFont="1" applyFill="1" applyBorder="1" applyAlignment="1" applyProtection="1">
      <alignment horizontal="left" vertical="center" wrapText="1" indent="1"/>
      <protection locked="0"/>
    </xf>
    <xf numFmtId="0" fontId="24" fillId="2" borderId="11" xfId="0" applyFont="1" applyFill="1" applyBorder="1" applyAlignment="1" applyProtection="1">
      <alignment horizontal="left" vertical="center" wrapText="1" indent="1"/>
      <protection locked="0"/>
    </xf>
    <xf numFmtId="0" fontId="24" fillId="2" borderId="11" xfId="0" applyFont="1" applyFill="1" applyBorder="1" applyAlignment="1" applyProtection="1">
      <alignment horizontal="center" vertical="center" wrapText="1"/>
      <protection locked="0"/>
    </xf>
    <xf numFmtId="0" fontId="24" fillId="0" borderId="23" xfId="0" applyFont="1" applyBorder="1" applyAlignment="1" applyProtection="1">
      <alignment horizontal="left" vertical="center" wrapText="1" indent="1"/>
      <protection locked="0"/>
    </xf>
    <xf numFmtId="0" fontId="31" fillId="0" borderId="26" xfId="0" applyFont="1" applyBorder="1" applyAlignment="1" applyProtection="1">
      <alignment horizontal="left" vertical="center" wrapText="1" indent="1"/>
      <protection locked="0"/>
    </xf>
    <xf numFmtId="9" fontId="24" fillId="2" borderId="11" xfId="0" applyNumberFormat="1" applyFont="1" applyFill="1" applyBorder="1" applyAlignment="1" applyProtection="1">
      <alignment horizontal="center" vertical="center" wrapText="1"/>
      <protection hidden="1"/>
    </xf>
    <xf numFmtId="0" fontId="24" fillId="0" borderId="26" xfId="0" applyFont="1" applyBorder="1" applyAlignment="1" applyProtection="1">
      <alignment horizontal="left" vertical="center" wrapText="1" indent="1"/>
      <protection locked="0"/>
    </xf>
    <xf numFmtId="0" fontId="24" fillId="0" borderId="22" xfId="0" applyFont="1" applyBorder="1" applyAlignment="1" applyProtection="1">
      <alignment horizontal="left" vertical="center" wrapText="1" indent="1"/>
      <protection locked="0"/>
    </xf>
    <xf numFmtId="0" fontId="31" fillId="8" borderId="0" xfId="0" applyFont="1" applyFill="1" applyAlignment="1">
      <alignment horizontal="left" vertical="center" wrapText="1" indent="1"/>
    </xf>
    <xf numFmtId="0" fontId="31" fillId="8" borderId="0" xfId="0" applyFont="1" applyFill="1" applyAlignment="1">
      <alignment horizontal="left" vertical="center" wrapText="1"/>
    </xf>
    <xf numFmtId="9" fontId="24" fillId="3" borderId="0" xfId="2" applyFont="1" applyFill="1" applyAlignment="1" applyProtection="1">
      <alignment horizontal="center" vertical="center" wrapText="1"/>
    </xf>
    <xf numFmtId="9" fontId="24" fillId="0" borderId="11" xfId="2" applyFont="1" applyFill="1" applyBorder="1" applyAlignment="1" applyProtection="1">
      <alignment horizontal="center" vertical="center" wrapText="1"/>
      <protection hidden="1"/>
    </xf>
    <xf numFmtId="9" fontId="24" fillId="0" borderId="12" xfId="2" applyFont="1" applyFill="1" applyBorder="1" applyAlignment="1" applyProtection="1">
      <alignment horizontal="center" vertical="center" wrapText="1"/>
      <protection hidden="1"/>
    </xf>
    <xf numFmtId="0" fontId="25" fillId="13" borderId="0" xfId="0" applyFont="1" applyFill="1" applyAlignment="1">
      <alignment vertical="center" wrapText="1"/>
    </xf>
    <xf numFmtId="0" fontId="72" fillId="8" borderId="0" xfId="0" applyFont="1" applyFill="1" applyAlignment="1">
      <alignment horizontal="center" vertical="center" wrapText="1"/>
    </xf>
    <xf numFmtId="0" fontId="31" fillId="8" borderId="0" xfId="0" applyFont="1" applyFill="1" applyAlignment="1">
      <alignment horizontal="center" vertical="center" wrapText="1"/>
    </xf>
    <xf numFmtId="0" fontId="24" fillId="3" borderId="0" xfId="0" applyFont="1" applyFill="1" applyAlignment="1">
      <alignment horizontal="right" vertical="center" wrapText="1" indent="1"/>
    </xf>
    <xf numFmtId="0" fontId="24" fillId="2" borderId="16" xfId="0" applyFont="1" applyFill="1" applyBorder="1" applyAlignment="1" applyProtection="1">
      <alignment horizontal="right" vertical="top" wrapText="1" indent="1"/>
      <protection locked="0"/>
    </xf>
    <xf numFmtId="0" fontId="24" fillId="2" borderId="25" xfId="0" applyFont="1" applyFill="1" applyBorder="1" applyAlignment="1" applyProtection="1">
      <alignment horizontal="right" vertical="top" wrapText="1" indent="1"/>
      <protection locked="0"/>
    </xf>
    <xf numFmtId="0" fontId="24" fillId="2" borderId="15" xfId="0" applyFont="1" applyFill="1" applyBorder="1" applyAlignment="1" applyProtection="1">
      <alignment horizontal="right" vertical="top" wrapText="1" indent="1"/>
      <protection locked="0"/>
    </xf>
    <xf numFmtId="0" fontId="24" fillId="2" borderId="27" xfId="0" applyFont="1" applyFill="1" applyBorder="1" applyAlignment="1" applyProtection="1">
      <alignment horizontal="right" vertical="top" wrapText="1" indent="1"/>
      <protection locked="0"/>
    </xf>
    <xf numFmtId="0" fontId="35" fillId="3" borderId="0" xfId="0" applyFont="1" applyFill="1" applyAlignment="1">
      <alignment horizontal="left" wrapText="1"/>
    </xf>
    <xf numFmtId="0" fontId="24" fillId="3" borderId="0" xfId="0" applyFont="1" applyFill="1" applyAlignment="1">
      <alignment horizontal="right" vertical="top" wrapText="1" indent="1"/>
    </xf>
    <xf numFmtId="0" fontId="24" fillId="2" borderId="25" xfId="0" applyFont="1" applyFill="1" applyBorder="1" applyAlignment="1" applyProtection="1">
      <alignment horizontal="left" vertical="top" wrapText="1" indent="1"/>
      <protection locked="0"/>
    </xf>
    <xf numFmtId="0" fontId="24" fillId="2" borderId="17" xfId="0" applyFont="1" applyFill="1" applyBorder="1" applyAlignment="1" applyProtection="1">
      <alignment horizontal="left" vertical="top" wrapText="1" indent="1"/>
      <protection locked="0"/>
    </xf>
    <xf numFmtId="0" fontId="25" fillId="13" borderId="0" xfId="0" applyFont="1" applyFill="1" applyAlignment="1">
      <alignment horizontal="left" vertical="center" wrapText="1"/>
    </xf>
    <xf numFmtId="0" fontId="24" fillId="2" borderId="12" xfId="0" applyFont="1" applyFill="1" applyBorder="1" applyAlignment="1" applyProtection="1">
      <alignment horizontal="left" vertical="top" wrapText="1" indent="1"/>
      <protection locked="0"/>
    </xf>
    <xf numFmtId="0" fontId="160" fillId="3" borderId="0" xfId="0" applyFont="1" applyFill="1" applyAlignment="1">
      <alignment horizontal="right" vertical="center" wrapText="1" indent="1"/>
    </xf>
    <xf numFmtId="0" fontId="40" fillId="3" borderId="0" xfId="0" applyFont="1" applyFill="1" applyAlignment="1">
      <alignment horizontal="left" vertical="center" wrapText="1"/>
    </xf>
    <xf numFmtId="0" fontId="63" fillId="3" borderId="0" xfId="1" applyFont="1" applyFill="1" applyBorder="1" applyAlignment="1" applyProtection="1">
      <alignment horizontal="left" vertical="center" wrapText="1"/>
    </xf>
    <xf numFmtId="0" fontId="31" fillId="8" borderId="0" xfId="0" applyFont="1" applyFill="1" applyAlignment="1">
      <alignment horizontal="right" vertical="center" wrapText="1" indent="2"/>
    </xf>
    <xf numFmtId="0" fontId="36" fillId="2" borderId="0" xfId="0" applyFont="1" applyFill="1" applyAlignment="1" applyProtection="1">
      <alignment horizontal="right" vertical="center" wrapText="1" indent="1"/>
      <protection locked="0"/>
    </xf>
    <xf numFmtId="0" fontId="36" fillId="2" borderId="23" xfId="0" applyFont="1" applyFill="1" applyBorder="1" applyAlignment="1" applyProtection="1">
      <alignment horizontal="right" vertical="center" wrapText="1" indent="1"/>
      <protection locked="0"/>
    </xf>
    <xf numFmtId="0" fontId="24" fillId="3" borderId="47" xfId="0" applyFont="1" applyFill="1" applyBorder="1" applyAlignment="1">
      <alignment horizontal="right" vertical="center" wrapText="1" indent="1"/>
    </xf>
    <xf numFmtId="0" fontId="36" fillId="3" borderId="10" xfId="0" applyFont="1" applyFill="1" applyBorder="1" applyAlignment="1">
      <alignment horizontal="right" vertical="center" indent="1"/>
    </xf>
    <xf numFmtId="0" fontId="36" fillId="3" borderId="11" xfId="0" applyFont="1" applyFill="1" applyBorder="1" applyAlignment="1">
      <alignment horizontal="right" vertical="center" indent="1"/>
    </xf>
    <xf numFmtId="0" fontId="24" fillId="2" borderId="27" xfId="0" applyFont="1" applyFill="1" applyBorder="1" applyAlignment="1" applyProtection="1">
      <alignment horizontal="left" vertical="top" wrapText="1" indent="1"/>
      <protection locked="0"/>
    </xf>
    <xf numFmtId="0" fontId="159" fillId="3" borderId="0" xfId="0" applyFont="1" applyFill="1" applyAlignment="1">
      <alignment horizontal="left" wrapText="1"/>
    </xf>
    <xf numFmtId="0" fontId="35" fillId="3" borderId="0" xfId="0" applyFont="1" applyFill="1" applyAlignment="1">
      <alignment horizontal="left" vertical="top" wrapText="1"/>
    </xf>
    <xf numFmtId="0" fontId="24" fillId="3" borderId="5" xfId="0" applyFont="1" applyFill="1" applyBorder="1" applyAlignment="1">
      <alignment horizontal="left" vertical="center" wrapText="1" indent="1"/>
    </xf>
    <xf numFmtId="0" fontId="24" fillId="3" borderId="6" xfId="0" applyFont="1" applyFill="1" applyBorder="1" applyAlignment="1">
      <alignment horizontal="left" vertical="center" wrapText="1" indent="1"/>
    </xf>
    <xf numFmtId="0" fontId="31" fillId="3" borderId="4" xfId="0" applyFont="1" applyFill="1" applyBorder="1" applyAlignment="1">
      <alignment horizontal="left" vertical="center" wrapText="1" indent="1"/>
    </xf>
    <xf numFmtId="0" fontId="31" fillId="3" borderId="5" xfId="0" applyFont="1" applyFill="1" applyBorder="1" applyAlignment="1">
      <alignment horizontal="left" vertical="center" wrapText="1" indent="1"/>
    </xf>
    <xf numFmtId="0" fontId="35" fillId="3" borderId="8" xfId="0" applyFont="1" applyFill="1" applyBorder="1" applyAlignment="1">
      <alignment horizontal="left" vertical="center" indent="1"/>
    </xf>
    <xf numFmtId="0" fontId="35" fillId="3" borderId="9" xfId="0" applyFont="1" applyFill="1" applyBorder="1" applyAlignment="1">
      <alignment horizontal="left" vertical="center" indent="1"/>
    </xf>
    <xf numFmtId="0" fontId="31" fillId="3" borderId="7" xfId="0" applyFont="1" applyFill="1" applyBorder="1" applyAlignment="1">
      <alignment horizontal="left" vertical="center" wrapText="1" indent="1"/>
    </xf>
    <xf numFmtId="0" fontId="31" fillId="3" borderId="8" xfId="0" applyFont="1" applyFill="1" applyBorder="1" applyAlignment="1">
      <alignment horizontal="left" vertical="center" wrapText="1" indent="1"/>
    </xf>
    <xf numFmtId="0" fontId="36" fillId="2" borderId="12" xfId="0" applyFont="1" applyFill="1" applyBorder="1" applyAlignment="1" applyProtection="1">
      <alignment horizontal="right" vertical="center" wrapText="1" indent="1"/>
      <protection locked="0"/>
    </xf>
    <xf numFmtId="0" fontId="36" fillId="2" borderId="16" xfId="0" applyFont="1" applyFill="1" applyBorder="1" applyAlignment="1" applyProtection="1">
      <alignment horizontal="right" vertical="center" wrapText="1" indent="1"/>
      <protection locked="0"/>
    </xf>
    <xf numFmtId="0" fontId="36" fillId="2" borderId="11" xfId="0" applyFont="1" applyFill="1" applyBorder="1" applyAlignment="1" applyProtection="1">
      <alignment horizontal="right" vertical="center" wrapText="1" indent="1"/>
      <protection locked="0"/>
    </xf>
    <xf numFmtId="0" fontId="36" fillId="2" borderId="21" xfId="0" applyFont="1" applyFill="1" applyBorder="1" applyAlignment="1" applyProtection="1">
      <alignment horizontal="right" vertical="center" wrapText="1" indent="1"/>
      <protection locked="0"/>
    </xf>
    <xf numFmtId="0" fontId="25" fillId="3" borderId="0" xfId="0" applyFont="1" applyFill="1" applyAlignment="1">
      <alignment horizontal="left" vertical="center" wrapText="1" indent="1"/>
    </xf>
    <xf numFmtId="0" fontId="25" fillId="3" borderId="0" xfId="0" applyFont="1" applyFill="1" applyAlignment="1">
      <alignment horizontal="left" vertical="center" indent="1"/>
    </xf>
    <xf numFmtId="0" fontId="24" fillId="2" borderId="0" xfId="0" applyFont="1" applyFill="1" applyAlignment="1" applyProtection="1">
      <alignment horizontal="left" vertical="center" wrapText="1" indent="1"/>
      <protection locked="0"/>
    </xf>
    <xf numFmtId="0" fontId="24" fillId="2" borderId="16" xfId="0" applyFont="1" applyFill="1" applyBorder="1" applyAlignment="1" applyProtection="1">
      <alignment horizontal="left" vertical="center" wrapText="1" indent="1"/>
      <protection locked="0"/>
    </xf>
    <xf numFmtId="0" fontId="31" fillId="8" borderId="0" xfId="0" applyFont="1" applyFill="1" applyAlignment="1">
      <alignment horizontal="left" vertical="center"/>
    </xf>
    <xf numFmtId="0" fontId="32" fillId="3" borderId="0" xfId="0" applyFont="1" applyFill="1" applyAlignment="1">
      <alignment horizontal="right" vertical="center" wrapText="1"/>
    </xf>
    <xf numFmtId="0" fontId="24" fillId="2" borderId="0" xfId="0" applyFont="1" applyFill="1" applyAlignment="1" applyProtection="1">
      <alignment horizontal="center" vertical="center" wrapText="1"/>
      <protection locked="0"/>
    </xf>
    <xf numFmtId="9" fontId="24" fillId="0" borderId="0" xfId="2" applyFont="1" applyFill="1" applyAlignment="1" applyProtection="1">
      <alignment horizontal="center" vertical="center" wrapText="1"/>
      <protection hidden="1"/>
    </xf>
    <xf numFmtId="0" fontId="24" fillId="2" borderId="26" xfId="0" applyFont="1" applyFill="1" applyBorder="1" applyAlignment="1" applyProtection="1">
      <alignment horizontal="center" vertical="center" wrapText="1"/>
      <protection locked="0"/>
    </xf>
    <xf numFmtId="0" fontId="24" fillId="2" borderId="22" xfId="0" applyFont="1" applyFill="1" applyBorder="1" applyAlignment="1" applyProtection="1">
      <alignment horizontal="center" vertical="center" wrapText="1"/>
      <protection locked="0"/>
    </xf>
    <xf numFmtId="9" fontId="85" fillId="3" borderId="0" xfId="2" applyFont="1" applyFill="1" applyAlignment="1" applyProtection="1">
      <alignment horizontal="left" vertical="center" wrapText="1"/>
    </xf>
    <xf numFmtId="9" fontId="86" fillId="3" borderId="0" xfId="2" applyFont="1" applyFill="1" applyBorder="1" applyAlignment="1" applyProtection="1">
      <alignment horizontal="left" vertical="center" wrapText="1"/>
      <protection hidden="1"/>
    </xf>
    <xf numFmtId="0" fontId="24" fillId="2" borderId="10" xfId="0" applyFont="1" applyFill="1" applyBorder="1" applyAlignment="1" applyProtection="1">
      <alignment horizontal="center" vertical="center" wrapText="1"/>
      <protection locked="0"/>
    </xf>
    <xf numFmtId="0" fontId="36" fillId="2" borderId="26" xfId="0" applyFont="1" applyFill="1" applyBorder="1" applyAlignment="1" applyProtection="1">
      <alignment horizontal="right" vertical="center" wrapText="1" indent="1"/>
      <protection locked="0"/>
    </xf>
    <xf numFmtId="9" fontId="80" fillId="7" borderId="0" xfId="0" applyNumberFormat="1" applyFont="1" applyFill="1" applyAlignment="1" applyProtection="1">
      <alignment horizontal="center" vertical="center" wrapText="1"/>
      <protection hidden="1"/>
    </xf>
    <xf numFmtId="0" fontId="25" fillId="13" borderId="12" xfId="0" applyFont="1" applyFill="1" applyBorder="1" applyAlignment="1">
      <alignment horizontal="right" vertical="top" wrapText="1" indent="1"/>
    </xf>
    <xf numFmtId="0" fontId="25" fillId="13" borderId="16" xfId="0" applyFont="1" applyFill="1" applyBorder="1" applyAlignment="1">
      <alignment horizontal="right" vertical="top" wrapText="1" indent="1"/>
    </xf>
    <xf numFmtId="0" fontId="24" fillId="2" borderId="12" xfId="0" applyFont="1" applyFill="1" applyBorder="1" applyAlignment="1" applyProtection="1">
      <alignment horizontal="left" vertical="top" indent="1"/>
      <protection locked="0"/>
    </xf>
    <xf numFmtId="0" fontId="159" fillId="3" borderId="0" xfId="0" applyFont="1" applyFill="1" applyAlignment="1">
      <alignment horizontal="left" vertical="center" wrapText="1"/>
    </xf>
    <xf numFmtId="0" fontId="25" fillId="13" borderId="14" xfId="0" applyFont="1" applyFill="1" applyBorder="1" applyAlignment="1">
      <alignment horizontal="right" vertical="top" wrapText="1" indent="1"/>
    </xf>
    <xf numFmtId="0" fontId="24" fillId="2" borderId="10" xfId="0" applyFont="1" applyFill="1" applyBorder="1" applyAlignment="1" applyProtection="1">
      <alignment horizontal="left" vertical="top" indent="1"/>
      <protection locked="0"/>
    </xf>
    <xf numFmtId="0" fontId="24" fillId="2" borderId="0" xfId="0" applyFont="1" applyFill="1" applyAlignment="1" applyProtection="1">
      <alignment horizontal="left" vertical="top" indent="1"/>
      <protection locked="0"/>
    </xf>
    <xf numFmtId="0" fontId="35" fillId="3" borderId="0" xfId="0" applyFont="1" applyFill="1" applyAlignment="1">
      <alignment horizontal="right" vertical="top" wrapText="1" indent="1"/>
    </xf>
    <xf numFmtId="0" fontId="35" fillId="3" borderId="0" xfId="0" applyFont="1" applyFill="1" applyAlignment="1">
      <alignment horizontal="right" vertical="center" indent="1"/>
    </xf>
    <xf numFmtId="0" fontId="24" fillId="2" borderId="10" xfId="0" applyFont="1" applyFill="1" applyBorder="1" applyAlignment="1" applyProtection="1">
      <alignment horizontal="left" vertical="center" indent="1"/>
      <protection locked="0"/>
    </xf>
    <xf numFmtId="0" fontId="35" fillId="11" borderId="0" xfId="0" applyFont="1" applyFill="1" applyAlignment="1">
      <alignment horizontal="right" vertical="top" wrapText="1" indent="1"/>
    </xf>
    <xf numFmtId="0" fontId="161" fillId="3" borderId="0" xfId="0" applyFont="1" applyFill="1" applyAlignment="1">
      <alignment horizontal="left" wrapText="1"/>
    </xf>
    <xf numFmtId="0" fontId="24" fillId="2" borderId="12" xfId="0" applyFont="1" applyFill="1" applyBorder="1" applyAlignment="1" applyProtection="1">
      <alignment horizontal="left" vertical="center" wrapText="1" indent="1"/>
      <protection locked="0"/>
    </xf>
    <xf numFmtId="0" fontId="24" fillId="2" borderId="12" xfId="0" applyFont="1" applyFill="1" applyBorder="1" applyAlignment="1" applyProtection="1">
      <alignment horizontal="left" vertical="center" indent="1"/>
      <protection locked="0"/>
    </xf>
    <xf numFmtId="0" fontId="24" fillId="2" borderId="20" xfId="0" applyFont="1" applyFill="1" applyBorder="1" applyAlignment="1" applyProtection="1">
      <alignment horizontal="left" vertical="top" wrapText="1" indent="1"/>
      <protection locked="0"/>
    </xf>
    <xf numFmtId="0" fontId="161" fillId="3" borderId="13" xfId="0" applyFont="1" applyFill="1" applyBorder="1" applyAlignment="1">
      <alignment horizontal="left" wrapText="1" indent="1"/>
    </xf>
    <xf numFmtId="0" fontId="25" fillId="13" borderId="14" xfId="0" applyFont="1" applyFill="1" applyBorder="1" applyAlignment="1">
      <alignment horizontal="left" vertical="center" wrapText="1"/>
    </xf>
    <xf numFmtId="0" fontId="24" fillId="3" borderId="23" xfId="0" applyFont="1" applyFill="1" applyBorder="1" applyAlignment="1">
      <alignment horizontal="right" vertical="top" wrapText="1" indent="1"/>
    </xf>
    <xf numFmtId="0" fontId="24" fillId="3" borderId="0" xfId="0" applyFont="1" applyFill="1" applyAlignment="1">
      <alignment horizontal="left" wrapText="1"/>
    </xf>
    <xf numFmtId="0" fontId="24" fillId="2" borderId="12" xfId="0" applyFont="1" applyFill="1" applyBorder="1" applyAlignment="1" applyProtection="1">
      <alignment horizontal="right" vertical="top" wrapText="1" indent="1"/>
      <protection locked="0"/>
    </xf>
    <xf numFmtId="0" fontId="24" fillId="3" borderId="10" xfId="0" applyFont="1" applyFill="1" applyBorder="1" applyAlignment="1">
      <alignment horizontal="right" vertical="top" wrapText="1" indent="1"/>
    </xf>
    <xf numFmtId="0" fontId="24" fillId="3" borderId="15" xfId="0" applyFont="1" applyFill="1" applyBorder="1" applyAlignment="1">
      <alignment horizontal="right" vertical="top" wrapText="1" indent="1"/>
    </xf>
    <xf numFmtId="0" fontId="24" fillId="2" borderId="0" xfId="0" applyFont="1" applyFill="1" applyAlignment="1" applyProtection="1">
      <alignment horizontal="right" vertical="top" wrapText="1" indent="1"/>
      <protection locked="0"/>
    </xf>
    <xf numFmtId="0" fontId="24" fillId="2" borderId="24" xfId="0" applyFont="1" applyFill="1" applyBorder="1" applyAlignment="1" applyProtection="1">
      <alignment horizontal="left" vertical="top" wrapText="1" indent="1"/>
      <protection locked="0"/>
    </xf>
    <xf numFmtId="0" fontId="24" fillId="3" borderId="21" xfId="0" applyFont="1" applyFill="1" applyBorder="1" applyAlignment="1">
      <alignment horizontal="right" vertical="top" wrapText="1" indent="1"/>
    </xf>
    <xf numFmtId="0" fontId="24" fillId="3" borderId="24" xfId="0" applyFont="1" applyFill="1" applyBorder="1" applyAlignment="1">
      <alignment horizontal="right" vertical="top" wrapText="1" indent="1"/>
    </xf>
    <xf numFmtId="0" fontId="38" fillId="3" borderId="0" xfId="0" applyFont="1" applyFill="1" applyAlignment="1">
      <alignment horizontal="left" vertical="center" wrapText="1"/>
    </xf>
    <xf numFmtId="0" fontId="63" fillId="3" borderId="0" xfId="1" applyFont="1" applyFill="1" applyAlignment="1" applyProtection="1">
      <alignment horizontal="left" vertical="center" wrapText="1"/>
    </xf>
    <xf numFmtId="0" fontId="24" fillId="2" borderId="21" xfId="0" applyFont="1" applyFill="1" applyBorder="1" applyAlignment="1" applyProtection="1">
      <alignment horizontal="right" vertical="top" wrapText="1" indent="1"/>
      <protection locked="0"/>
    </xf>
    <xf numFmtId="0" fontId="24" fillId="2" borderId="24" xfId="0" applyFont="1" applyFill="1" applyBorder="1" applyAlignment="1" applyProtection="1">
      <alignment horizontal="right" vertical="top" wrapText="1" indent="1"/>
      <protection locked="0"/>
    </xf>
    <xf numFmtId="0" fontId="24" fillId="3" borderId="27" xfId="0" applyFont="1" applyFill="1" applyBorder="1" applyAlignment="1">
      <alignment horizontal="right" vertical="top" wrapText="1" indent="1"/>
    </xf>
    <xf numFmtId="0" fontId="24" fillId="2" borderId="23" xfId="0" applyFont="1" applyFill="1" applyBorder="1" applyAlignment="1" applyProtection="1">
      <alignment horizontal="right" vertical="top" wrapText="1" indent="1"/>
      <protection locked="0"/>
    </xf>
    <xf numFmtId="0" fontId="80" fillId="7" borderId="0" xfId="0" applyFont="1" applyFill="1" applyAlignment="1">
      <alignment horizontal="left" vertical="center" wrapText="1"/>
    </xf>
    <xf numFmtId="0" fontId="25" fillId="13" borderId="0" xfId="0" applyFont="1" applyFill="1" applyAlignment="1">
      <alignment horizontal="left" vertical="center"/>
    </xf>
    <xf numFmtId="0" fontId="24" fillId="3" borderId="0" xfId="0" applyFont="1" applyFill="1" applyAlignment="1">
      <alignment horizontal="left" vertical="center" wrapText="1" indent="3"/>
    </xf>
    <xf numFmtId="0" fontId="33" fillId="3" borderId="0" xfId="0" applyFont="1" applyFill="1" applyAlignment="1">
      <alignment horizontal="right" vertical="top" wrapText="1" indent="1"/>
    </xf>
    <xf numFmtId="0" fontId="24" fillId="2" borderId="10" xfId="0" applyFont="1" applyFill="1" applyBorder="1" applyAlignment="1" applyProtection="1">
      <alignment horizontal="right" vertical="top" wrapText="1" indent="1"/>
      <protection locked="0"/>
    </xf>
    <xf numFmtId="0" fontId="35" fillId="3" borderId="0" xfId="0" applyFont="1" applyFill="1" applyAlignment="1">
      <alignment horizontal="right" vertical="top" indent="1"/>
    </xf>
    <xf numFmtId="0" fontId="72" fillId="13" borderId="0" xfId="0" applyFont="1" applyFill="1" applyAlignment="1">
      <alignment horizontal="left" vertical="center"/>
    </xf>
    <xf numFmtId="0" fontId="161" fillId="3" borderId="13" xfId="0" applyFont="1" applyFill="1" applyBorder="1" applyAlignment="1">
      <alignment horizontal="left" wrapText="1"/>
    </xf>
    <xf numFmtId="0" fontId="25" fillId="13" borderId="0" xfId="0" applyFont="1" applyFill="1" applyAlignment="1">
      <alignment horizontal="right" vertical="top" wrapText="1" indent="1"/>
    </xf>
    <xf numFmtId="0" fontId="25" fillId="13" borderId="23" xfId="0" applyFont="1" applyFill="1" applyBorder="1" applyAlignment="1">
      <alignment horizontal="right" vertical="top" wrapText="1" indent="1"/>
    </xf>
    <xf numFmtId="0" fontId="25" fillId="13" borderId="10" xfId="0" applyFont="1" applyFill="1" applyBorder="1" applyAlignment="1">
      <alignment horizontal="right" vertical="top" wrapText="1" indent="1"/>
    </xf>
    <xf numFmtId="0" fontId="25" fillId="13" borderId="15" xfId="0" applyFont="1" applyFill="1" applyBorder="1" applyAlignment="1">
      <alignment horizontal="right" vertical="top" wrapText="1" indent="1"/>
    </xf>
    <xf numFmtId="0" fontId="24" fillId="3" borderId="0" xfId="0" applyFont="1" applyFill="1" applyAlignment="1" applyProtection="1">
      <alignment horizontal="right" vertical="top" wrapText="1" indent="1"/>
      <protection hidden="1"/>
    </xf>
    <xf numFmtId="0" fontId="24" fillId="3" borderId="0" xfId="0" applyFont="1" applyFill="1" applyAlignment="1">
      <alignment horizontal="right" vertical="top" wrapText="1" indent="1" readingOrder="1"/>
    </xf>
    <xf numFmtId="0" fontId="72" fillId="13" borderId="0" xfId="0" applyFont="1" applyFill="1" applyAlignment="1">
      <alignment horizontal="left" vertical="center" wrapText="1" indent="1"/>
    </xf>
    <xf numFmtId="0" fontId="0" fillId="0" borderId="0" xfId="0" applyAlignment="1">
      <alignment horizontal="center" wrapText="1"/>
    </xf>
    <xf numFmtId="0" fontId="24" fillId="2" borderId="11" xfId="0" applyFont="1" applyFill="1" applyBorder="1" applyAlignment="1" applyProtection="1">
      <alignment horizontal="left" vertical="top" indent="1"/>
      <protection locked="0"/>
    </xf>
    <xf numFmtId="0" fontId="23" fillId="3" borderId="0" xfId="0" applyFont="1" applyFill="1" applyAlignment="1">
      <alignment horizontal="left" vertical="center" wrapText="1"/>
    </xf>
    <xf numFmtId="0" fontId="63" fillId="3" borderId="0" xfId="1" applyFont="1" applyFill="1" applyAlignment="1" applyProtection="1">
      <alignment horizontal="left" wrapText="1"/>
    </xf>
    <xf numFmtId="0" fontId="17" fillId="3" borderId="0" xfId="1" applyFill="1" applyAlignment="1" applyProtection="1">
      <alignment horizontal="left" vertical="center" wrapText="1"/>
    </xf>
    <xf numFmtId="0" fontId="72" fillId="13" borderId="0" xfId="0" quotePrefix="1" applyFont="1" applyFill="1" applyAlignment="1">
      <alignment horizontal="left" vertical="center"/>
    </xf>
    <xf numFmtId="0" fontId="24" fillId="2" borderId="15" xfId="0" applyFont="1" applyFill="1" applyBorder="1" applyAlignment="1" applyProtection="1">
      <alignment horizontal="left" vertical="top" wrapText="1" indent="1"/>
      <protection locked="0"/>
    </xf>
    <xf numFmtId="0" fontId="159" fillId="3" borderId="0" xfId="0" applyFont="1" applyFill="1" applyAlignment="1">
      <alignment horizontal="left" wrapText="1" indent="1"/>
    </xf>
    <xf numFmtId="0" fontId="152" fillId="3" borderId="0" xfId="0" applyFont="1" applyFill="1" applyAlignment="1">
      <alignment horizontal="right" vertical="top" wrapText="1"/>
    </xf>
    <xf numFmtId="0" fontId="13" fillId="3" borderId="0" xfId="0" applyFont="1" applyFill="1" applyAlignment="1">
      <alignment horizontal="right" vertical="top" wrapText="1"/>
    </xf>
    <xf numFmtId="0" fontId="163" fillId="3" borderId="0" xfId="0" applyFont="1" applyFill="1" applyAlignment="1">
      <alignment horizontal="center" vertical="center" wrapText="1"/>
    </xf>
    <xf numFmtId="0" fontId="131" fillId="3" borderId="0" xfId="0" applyFont="1" applyFill="1" applyAlignment="1">
      <alignment horizontal="left" wrapText="1" readingOrder="1"/>
    </xf>
    <xf numFmtId="0" fontId="147" fillId="3" borderId="0" xfId="0" applyFont="1" applyFill="1" applyAlignment="1">
      <alignment horizontal="left" wrapText="1"/>
    </xf>
    <xf numFmtId="0" fontId="8" fillId="3" borderId="0" xfId="0" applyFont="1" applyFill="1" applyAlignment="1">
      <alignment horizontal="left" wrapText="1"/>
    </xf>
    <xf numFmtId="0" fontId="8" fillId="3" borderId="0" xfId="0" applyFont="1" applyFill="1" applyAlignment="1">
      <alignment horizontal="left"/>
    </xf>
    <xf numFmtId="0" fontId="55" fillId="3" borderId="0" xfId="0" applyFont="1" applyFill="1" applyAlignment="1">
      <alignment horizontal="center" wrapText="1"/>
    </xf>
    <xf numFmtId="0" fontId="73" fillId="3" borderId="0" xfId="0" applyFont="1" applyFill="1" applyAlignment="1">
      <alignment horizontal="left" wrapText="1"/>
    </xf>
    <xf numFmtId="0" fontId="101" fillId="3" borderId="0" xfId="0" applyFont="1" applyFill="1" applyAlignment="1">
      <alignment horizontal="left" wrapText="1"/>
    </xf>
    <xf numFmtId="0" fontId="24" fillId="3" borderId="0" xfId="0" applyFont="1" applyFill="1" applyAlignment="1">
      <alignment horizontal="left" wrapText="1" indent="3"/>
    </xf>
    <xf numFmtId="0" fontId="23" fillId="3" borderId="0" xfId="0" applyFont="1" applyFill="1" applyAlignment="1">
      <alignment horizontal="left" vertical="center" wrapText="1" indent="1"/>
    </xf>
    <xf numFmtId="0" fontId="40" fillId="3" borderId="0" xfId="0" applyFont="1" applyFill="1" applyAlignment="1">
      <alignment horizontal="left" vertical="center" wrapText="1" indent="1"/>
    </xf>
    <xf numFmtId="0" fontId="23" fillId="3" borderId="0" xfId="0" applyFont="1" applyFill="1" applyAlignment="1">
      <alignment horizontal="left" wrapText="1" readingOrder="1"/>
    </xf>
    <xf numFmtId="0" fontId="154" fillId="3" borderId="0" xfId="0" applyFont="1" applyFill="1" applyAlignment="1">
      <alignment horizontal="left" wrapText="1" readingOrder="1"/>
    </xf>
    <xf numFmtId="0" fontId="24" fillId="3" borderId="0" xfId="0" applyFont="1" applyFill="1" applyAlignment="1">
      <alignment horizontal="left" wrapText="1" readingOrder="1"/>
    </xf>
    <xf numFmtId="0" fontId="133" fillId="3" borderId="0" xfId="0" applyFont="1" applyFill="1" applyAlignment="1">
      <alignment horizontal="left" wrapText="1"/>
    </xf>
    <xf numFmtId="0" fontId="133" fillId="3" borderId="0" xfId="0" applyFont="1" applyFill="1" applyAlignment="1">
      <alignment horizontal="left"/>
    </xf>
    <xf numFmtId="0" fontId="66" fillId="3" borderId="0" xfId="0" applyFont="1" applyFill="1" applyAlignment="1">
      <alignment horizontal="left" vertical="center" wrapText="1"/>
    </xf>
    <xf numFmtId="0" fontId="67" fillId="3" borderId="0" xfId="0" applyFont="1" applyFill="1" applyAlignment="1">
      <alignment horizontal="left" vertical="center" wrapText="1"/>
    </xf>
    <xf numFmtId="0" fontId="36" fillId="0" borderId="21" xfId="0" applyFont="1" applyBorder="1" applyAlignment="1" applyProtection="1">
      <alignment horizontal="center" vertical="center"/>
      <protection locked="0"/>
    </xf>
    <xf numFmtId="0" fontId="36" fillId="0" borderId="24"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24" fillId="3" borderId="0" xfId="0" applyFont="1" applyFill="1" applyAlignment="1">
      <alignment horizontal="left" vertical="center" wrapText="1" indent="1"/>
    </xf>
    <xf numFmtId="0" fontId="21" fillId="3" borderId="0" xfId="0" applyFont="1" applyFill="1" applyAlignment="1">
      <alignment horizontal="center" vertical="center" wrapText="1"/>
    </xf>
    <xf numFmtId="0" fontId="32" fillId="3" borderId="0" xfId="0" applyFont="1" applyFill="1" applyAlignment="1">
      <alignment horizontal="center" vertical="center" wrapText="1"/>
    </xf>
    <xf numFmtId="0" fontId="24" fillId="3" borderId="0" xfId="0" applyFont="1" applyFill="1" applyAlignment="1">
      <alignment horizontal="center" vertical="center" wrapText="1"/>
    </xf>
    <xf numFmtId="0" fontId="35" fillId="3" borderId="0" xfId="0" applyFont="1" applyFill="1" applyAlignment="1">
      <alignment horizontal="center" vertical="center" wrapText="1"/>
    </xf>
    <xf numFmtId="0" fontId="35" fillId="3" borderId="0" xfId="0" applyFont="1" applyFill="1" applyAlignment="1">
      <alignment horizontal="center" vertical="center"/>
    </xf>
    <xf numFmtId="9" fontId="36" fillId="0" borderId="27" xfId="0" applyNumberFormat="1"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8" fillId="3" borderId="10" xfId="0" applyFont="1" applyFill="1" applyBorder="1" applyAlignment="1">
      <alignment horizontal="right" vertical="center" indent="1"/>
    </xf>
    <xf numFmtId="0" fontId="36" fillId="2" borderId="21" xfId="0" applyFont="1" applyFill="1" applyBorder="1" applyAlignment="1" applyProtection="1">
      <alignment horizontal="center" vertical="center"/>
      <protection locked="0"/>
    </xf>
    <xf numFmtId="0" fontId="36" fillId="2" borderId="24" xfId="0" applyFont="1" applyFill="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38" fillId="2" borderId="11" xfId="0" applyFont="1" applyFill="1" applyBorder="1" applyAlignment="1" applyProtection="1">
      <alignment horizontal="right" vertical="center" indent="1"/>
      <protection locked="0"/>
    </xf>
    <xf numFmtId="0" fontId="38" fillId="2" borderId="21" xfId="0" applyFont="1" applyFill="1" applyBorder="1" applyAlignment="1" applyProtection="1">
      <alignment horizontal="right" vertical="center" indent="1"/>
      <protection locked="0"/>
    </xf>
    <xf numFmtId="9" fontId="24" fillId="3" borderId="0" xfId="1" applyNumberFormat="1" applyFont="1" applyFill="1" applyAlignment="1" applyProtection="1">
      <alignment horizontal="left" vertical="center" wrapText="1"/>
      <protection hidden="1"/>
    </xf>
    <xf numFmtId="9" fontId="35" fillId="3" borderId="0" xfId="1" applyNumberFormat="1" applyFont="1" applyFill="1" applyAlignment="1" applyProtection="1">
      <alignment horizontal="left" vertical="center" wrapText="1"/>
      <protection hidden="1"/>
    </xf>
    <xf numFmtId="2" fontId="36" fillId="0" borderId="27" xfId="0" applyNumberFormat="1" applyFont="1" applyBorder="1" applyAlignment="1">
      <alignment horizontal="center" vertical="center" wrapText="1"/>
    </xf>
    <xf numFmtId="1" fontId="36" fillId="0" borderId="27" xfId="0" applyNumberFormat="1" applyFont="1" applyBorder="1" applyAlignment="1">
      <alignment horizontal="center" vertical="center" wrapText="1"/>
    </xf>
    <xf numFmtId="0" fontId="101" fillId="3" borderId="10" xfId="0" applyFont="1" applyFill="1" applyBorder="1" applyAlignment="1">
      <alignment horizontal="right" vertical="center" indent="1"/>
    </xf>
    <xf numFmtId="10" fontId="24" fillId="3" borderId="26" xfId="1" applyNumberFormat="1" applyFont="1" applyFill="1" applyBorder="1" applyAlignment="1" applyProtection="1">
      <alignment horizontal="center" vertical="center" wrapText="1"/>
      <protection locked="0"/>
    </xf>
    <xf numFmtId="10" fontId="24" fillId="3" borderId="22" xfId="1" applyNumberFormat="1" applyFont="1" applyFill="1" applyBorder="1" applyAlignment="1" applyProtection="1">
      <alignment horizontal="center" vertical="center" wrapText="1"/>
      <protection locked="0"/>
    </xf>
    <xf numFmtId="0" fontId="24" fillId="3" borderId="0" xfId="0" applyFont="1" applyFill="1" applyAlignment="1">
      <alignment horizontal="left" vertical="center" indent="1"/>
    </xf>
    <xf numFmtId="0" fontId="67" fillId="3" borderId="0" xfId="1" applyFont="1" applyFill="1" applyAlignment="1" applyProtection="1">
      <alignment horizontal="left" vertical="center" wrapText="1" indent="1"/>
    </xf>
    <xf numFmtId="0" fontId="66" fillId="3" borderId="0" xfId="1" applyFont="1" applyFill="1" applyAlignment="1" applyProtection="1">
      <alignment horizontal="left" vertical="center" wrapText="1" indent="1"/>
    </xf>
    <xf numFmtId="0" fontId="140" fillId="3" borderId="0" xfId="1" applyFont="1" applyFill="1" applyAlignment="1" applyProtection="1">
      <alignment horizontal="center" vertical="center" wrapText="1"/>
    </xf>
    <xf numFmtId="0" fontId="36" fillId="3" borderId="0" xfId="0" applyFont="1" applyFill="1" applyAlignment="1">
      <alignment horizontal="center"/>
    </xf>
    <xf numFmtId="0" fontId="36" fillId="3" borderId="28" xfId="0" applyFont="1" applyFill="1" applyBorder="1" applyAlignment="1" applyProtection="1">
      <alignment horizontal="left" vertical="top" wrapText="1" indent="1"/>
      <protection hidden="1"/>
    </xf>
    <xf numFmtId="0" fontId="36" fillId="3" borderId="31" xfId="0" applyFont="1" applyFill="1" applyBorder="1" applyAlignment="1" applyProtection="1">
      <alignment horizontal="left" vertical="top" wrapText="1" indent="1"/>
      <protection hidden="1"/>
    </xf>
    <xf numFmtId="0" fontId="140" fillId="3" borderId="0" xfId="0" applyFont="1" applyFill="1" applyAlignment="1">
      <alignment horizontal="right" vertical="center" wrapText="1" indent="1"/>
    </xf>
    <xf numFmtId="0" fontId="38" fillId="3" borderId="11" xfId="0" applyFont="1" applyFill="1" applyBorder="1" applyAlignment="1" applyProtection="1">
      <alignment horizontal="right" vertical="center" indent="1"/>
      <protection hidden="1"/>
    </xf>
    <xf numFmtId="0" fontId="38" fillId="3" borderId="12" xfId="0" applyFont="1" applyFill="1" applyBorder="1" applyAlignment="1" applyProtection="1">
      <alignment horizontal="right" vertical="center" indent="1"/>
      <protection hidden="1"/>
    </xf>
    <xf numFmtId="0" fontId="144" fillId="3" borderId="0" xfId="0" applyFont="1" applyFill="1" applyAlignment="1">
      <alignment horizontal="center" vertical="center" wrapText="1"/>
    </xf>
    <xf numFmtId="0" fontId="139" fillId="6" borderId="0" xfId="0" applyFont="1" applyFill="1" applyAlignment="1">
      <alignment horizontal="left" vertical="center" wrapText="1"/>
    </xf>
    <xf numFmtId="0" fontId="36" fillId="3" borderId="30" xfId="0" applyFont="1" applyFill="1" applyBorder="1" applyAlignment="1" applyProtection="1">
      <alignment horizontal="left" vertical="top" wrapText="1" indent="1"/>
      <protection hidden="1"/>
    </xf>
    <xf numFmtId="0" fontId="147" fillId="3" borderId="0" xfId="0" applyFont="1" applyFill="1" applyAlignment="1">
      <alignment horizontal="left" wrapText="1" readingOrder="1"/>
    </xf>
    <xf numFmtId="0" fontId="23" fillId="3" borderId="0" xfId="0" applyFont="1" applyFill="1" applyAlignment="1">
      <alignment horizontal="left" vertical="center" wrapText="1" readingOrder="1"/>
    </xf>
    <xf numFmtId="0" fontId="24" fillId="3" borderId="0" xfId="0" applyFont="1" applyFill="1" applyAlignment="1">
      <alignment horizontal="left" vertical="top" wrapText="1" indent="2"/>
    </xf>
    <xf numFmtId="0" fontId="24" fillId="3" borderId="0" xfId="0" applyFont="1" applyFill="1" applyAlignment="1">
      <alignment horizontal="left" wrapText="1" indent="2"/>
    </xf>
    <xf numFmtId="0" fontId="24" fillId="3" borderId="0" xfId="0" applyFont="1" applyFill="1" applyAlignment="1">
      <alignment horizontal="left" vertical="center" wrapText="1" readingOrder="1"/>
    </xf>
    <xf numFmtId="0" fontId="35" fillId="3" borderId="0" xfId="0" applyFont="1" applyFill="1" applyAlignment="1">
      <alignment horizontal="left" wrapText="1" indent="2"/>
    </xf>
    <xf numFmtId="0" fontId="147" fillId="3" borderId="0" xfId="0" applyFont="1" applyFill="1" applyAlignment="1">
      <alignment horizontal="left" wrapText="1" indent="1"/>
    </xf>
    <xf numFmtId="0" fontId="24" fillId="3" borderId="0" xfId="0" applyFont="1" applyFill="1" applyAlignment="1">
      <alignment horizontal="left" wrapText="1" indent="1"/>
    </xf>
    <xf numFmtId="0" fontId="140" fillId="3" borderId="0" xfId="0" applyFont="1" applyFill="1" applyAlignment="1">
      <alignment horizontal="left" wrapText="1"/>
    </xf>
    <xf numFmtId="0" fontId="146" fillId="3" borderId="0" xfId="0" applyFont="1" applyFill="1" applyAlignment="1">
      <alignment vertical="center" wrapText="1"/>
    </xf>
    <xf numFmtId="0" fontId="145" fillId="3" borderId="0" xfId="0" applyFont="1" applyFill="1" applyAlignment="1">
      <alignment vertical="center" wrapText="1"/>
    </xf>
    <xf numFmtId="0" fontId="38" fillId="3" borderId="10" xfId="0" applyFont="1" applyFill="1" applyBorder="1" applyAlignment="1" applyProtection="1">
      <alignment horizontal="right" vertical="center" indent="1"/>
      <protection hidden="1"/>
    </xf>
    <xf numFmtId="0" fontId="140" fillId="3" borderId="0" xfId="0" applyFont="1" applyFill="1" applyAlignment="1">
      <alignment horizontal="center" vertical="top" wrapText="1"/>
    </xf>
    <xf numFmtId="0" fontId="24" fillId="3" borderId="0" xfId="0" applyFont="1" applyFill="1" applyAlignment="1">
      <alignment horizontal="left"/>
    </xf>
    <xf numFmtId="0" fontId="141" fillId="3" borderId="12" xfId="0" applyFont="1" applyFill="1" applyBorder="1" applyAlignment="1">
      <alignment horizontal="center" vertical="center" wrapText="1"/>
    </xf>
    <xf numFmtId="0" fontId="108" fillId="3" borderId="0" xfId="1" applyFont="1" applyFill="1" applyAlignment="1" applyProtection="1">
      <alignment horizontal="left" vertical="top" wrapText="1" indent="4"/>
    </xf>
    <xf numFmtId="0" fontId="17" fillId="3" borderId="0" xfId="1" applyFill="1" applyAlignment="1" applyProtection="1">
      <alignment horizontal="left" vertical="top" wrapText="1" indent="4"/>
    </xf>
    <xf numFmtId="0" fontId="23" fillId="3" borderId="0" xfId="0" applyFont="1" applyFill="1" applyAlignment="1">
      <alignment horizontal="left" vertical="top" wrapText="1" indent="2"/>
    </xf>
    <xf numFmtId="0" fontId="108" fillId="3" borderId="0" xfId="1" applyFont="1" applyFill="1" applyAlignment="1">
      <alignment horizontal="left" vertical="top" wrapText="1" indent="4"/>
    </xf>
    <xf numFmtId="0" fontId="36" fillId="2" borderId="10" xfId="0" applyFont="1" applyFill="1" applyBorder="1" applyAlignment="1" applyProtection="1">
      <alignment horizontal="left" vertical="top" wrapText="1" indent="1"/>
      <protection locked="0"/>
    </xf>
    <xf numFmtId="0" fontId="25" fillId="9" borderId="0" xfId="0" applyFont="1" applyFill="1" applyAlignment="1">
      <alignment horizontal="left" vertical="center" wrapText="1"/>
    </xf>
    <xf numFmtId="0" fontId="36" fillId="2" borderId="24" xfId="0" applyFont="1" applyFill="1" applyBorder="1" applyAlignment="1" applyProtection="1">
      <alignment horizontal="left" vertical="top" wrapText="1" indent="1"/>
      <protection locked="0"/>
    </xf>
    <xf numFmtId="0" fontId="36" fillId="2" borderId="20" xfId="0" applyFont="1" applyFill="1" applyBorder="1" applyAlignment="1" applyProtection="1">
      <alignment horizontal="left" vertical="top" wrapText="1" indent="1"/>
      <protection locked="0"/>
    </xf>
    <xf numFmtId="0" fontId="36" fillId="2" borderId="27" xfId="0" applyFont="1" applyFill="1" applyBorder="1" applyAlignment="1" applyProtection="1">
      <alignment horizontal="left" vertical="top" wrapText="1" indent="1"/>
      <protection locked="0"/>
    </xf>
    <xf numFmtId="0" fontId="36" fillId="2" borderId="18" xfId="0" applyFont="1" applyFill="1" applyBorder="1" applyAlignment="1" applyProtection="1">
      <alignment horizontal="left" vertical="top" wrapText="1" indent="1"/>
      <protection locked="0"/>
    </xf>
    <xf numFmtId="0" fontId="23" fillId="3" borderId="0" xfId="0" applyFont="1" applyFill="1" applyAlignment="1">
      <alignment horizontal="left" vertical="top" wrapText="1" indent="4"/>
    </xf>
    <xf numFmtId="0" fontId="87" fillId="3" borderId="0" xfId="0" applyFont="1" applyFill="1" applyAlignment="1">
      <alignment horizontal="left" wrapText="1" readingOrder="1"/>
    </xf>
    <xf numFmtId="0" fontId="58" fillId="3" borderId="0" xfId="0" applyFont="1" applyFill="1" applyAlignment="1">
      <alignment horizontal="center" vertical="center" wrapText="1"/>
    </xf>
    <xf numFmtId="0" fontId="133" fillId="6" borderId="0" xfId="0" applyFont="1" applyFill="1" applyAlignment="1">
      <alignment horizontal="left" vertical="center" wrapText="1"/>
    </xf>
    <xf numFmtId="0" fontId="107" fillId="2" borderId="0" xfId="1" applyFont="1" applyFill="1" applyBorder="1" applyAlignment="1">
      <alignment horizontal="left" vertical="top" wrapText="1" indent="1"/>
    </xf>
    <xf numFmtId="0" fontId="109" fillId="2" borderId="0" xfId="0" applyFont="1" applyFill="1" applyAlignment="1">
      <alignment horizontal="left" vertical="top" indent="1"/>
    </xf>
    <xf numFmtId="0" fontId="109" fillId="2" borderId="0" xfId="1" applyFont="1" applyFill="1" applyBorder="1" applyAlignment="1">
      <alignment horizontal="left" vertical="top" wrapText="1" indent="1"/>
    </xf>
    <xf numFmtId="0" fontId="36" fillId="2" borderId="0" xfId="0" applyFont="1" applyFill="1" applyAlignment="1">
      <alignment horizontal="left" vertical="top" wrapText="1" indent="1"/>
    </xf>
    <xf numFmtId="0" fontId="36" fillId="2" borderId="10" xfId="0" applyFont="1" applyFill="1" applyBorder="1" applyAlignment="1">
      <alignment horizontal="left" vertical="top" wrapText="1" indent="1"/>
    </xf>
    <xf numFmtId="0" fontId="107" fillId="2" borderId="10" xfId="1" applyFont="1" applyFill="1" applyBorder="1" applyAlignment="1">
      <alignment horizontal="left" vertical="top" wrapText="1" indent="1"/>
    </xf>
    <xf numFmtId="0" fontId="107" fillId="2" borderId="11" xfId="1" applyFont="1" applyFill="1" applyBorder="1" applyAlignment="1">
      <alignment horizontal="left" vertical="top" wrapText="1" indent="1"/>
    </xf>
    <xf numFmtId="0" fontId="107" fillId="2" borderId="12" xfId="1" applyFont="1" applyFill="1" applyBorder="1" applyAlignment="1">
      <alignment horizontal="left" vertical="top" wrapText="1" indent="1"/>
    </xf>
    <xf numFmtId="0" fontId="107" fillId="2" borderId="11" xfId="0" applyFont="1" applyFill="1" applyBorder="1" applyAlignment="1" applyProtection="1">
      <alignment horizontal="left" vertical="top" wrapText="1" indent="1"/>
      <protection hidden="1"/>
    </xf>
    <xf numFmtId="0" fontId="107" fillId="2" borderId="11" xfId="0" applyFont="1" applyFill="1" applyBorder="1" applyAlignment="1" applyProtection="1">
      <alignment horizontal="left" vertical="top" indent="1"/>
      <protection hidden="1"/>
    </xf>
    <xf numFmtId="0" fontId="160" fillId="3" borderId="28" xfId="0" applyFont="1" applyFill="1" applyBorder="1" applyAlignment="1">
      <alignment horizontal="right" vertical="top" wrapText="1" indent="1"/>
    </xf>
    <xf numFmtId="0" fontId="24" fillId="2" borderId="10" xfId="0" applyFont="1" applyFill="1" applyBorder="1" applyAlignment="1" applyProtection="1">
      <alignment horizontal="left" vertical="top" wrapText="1" indent="1"/>
      <protection hidden="1"/>
    </xf>
    <xf numFmtId="0" fontId="160" fillId="3" borderId="29" xfId="0" applyFont="1" applyFill="1" applyBorder="1" applyAlignment="1">
      <alignment horizontal="right" vertical="top" wrapText="1" indent="1"/>
    </xf>
    <xf numFmtId="0" fontId="24" fillId="2" borderId="11" xfId="0" applyFont="1" applyFill="1" applyBorder="1" applyAlignment="1" applyProtection="1">
      <alignment horizontal="left" vertical="top" wrapText="1" indent="1"/>
      <protection hidden="1"/>
    </xf>
    <xf numFmtId="0" fontId="24" fillId="2" borderId="12" xfId="0" applyFont="1" applyFill="1" applyBorder="1" applyAlignment="1" applyProtection="1">
      <alignment horizontal="left" vertical="top" wrapText="1" indent="1"/>
      <protection hidden="1"/>
    </xf>
    <xf numFmtId="0" fontId="111" fillId="9" borderId="0" xfId="0" applyFont="1" applyFill="1" applyAlignment="1">
      <alignment horizontal="left" vertical="center" wrapText="1"/>
    </xf>
    <xf numFmtId="0" fontId="160" fillId="3" borderId="30" xfId="0" applyFont="1" applyFill="1" applyBorder="1" applyAlignment="1">
      <alignment horizontal="right" vertical="top" wrapText="1" indent="1"/>
    </xf>
    <xf numFmtId="0" fontId="107" fillId="2" borderId="10" xfId="0" applyFont="1" applyFill="1" applyBorder="1" applyAlignment="1" applyProtection="1">
      <alignment horizontal="left" vertical="top" wrapText="1" indent="1"/>
      <protection hidden="1"/>
    </xf>
    <xf numFmtId="0" fontId="107" fillId="2" borderId="10" xfId="0" applyFont="1" applyFill="1" applyBorder="1" applyAlignment="1" applyProtection="1">
      <alignment horizontal="left" vertical="top" indent="1"/>
      <protection hidden="1"/>
    </xf>
    <xf numFmtId="0" fontId="4" fillId="3" borderId="0" xfId="0" applyFont="1" applyFill="1" applyAlignment="1">
      <alignment horizontal="left" vertical="center" wrapText="1"/>
    </xf>
    <xf numFmtId="0" fontId="161" fillId="6" borderId="0" xfId="0" applyFont="1" applyFill="1" applyAlignment="1">
      <alignment horizontal="left" vertical="center" wrapText="1"/>
    </xf>
    <xf numFmtId="0" fontId="111" fillId="13" borderId="0" xfId="0" applyFont="1" applyFill="1" applyAlignment="1">
      <alignment horizontal="left" vertical="center" wrapText="1"/>
    </xf>
    <xf numFmtId="0" fontId="160" fillId="3" borderId="31" xfId="0" applyFont="1" applyFill="1" applyBorder="1" applyAlignment="1">
      <alignment horizontal="right" vertical="top" indent="1"/>
    </xf>
    <xf numFmtId="0" fontId="107" fillId="2" borderId="12" xfId="0" applyFont="1" applyFill="1" applyBorder="1" applyAlignment="1" applyProtection="1">
      <alignment horizontal="left" vertical="top" wrapText="1" indent="1"/>
      <protection hidden="1"/>
    </xf>
    <xf numFmtId="0" fontId="160" fillId="3" borderId="31" xfId="0" applyFont="1" applyFill="1" applyBorder="1" applyAlignment="1">
      <alignment horizontal="right" vertical="top" wrapText="1" indent="1"/>
    </xf>
    <xf numFmtId="0" fontId="107" fillId="2" borderId="12" xfId="0" applyFont="1" applyFill="1" applyBorder="1" applyAlignment="1" applyProtection="1">
      <alignment horizontal="left" vertical="top" indent="1"/>
      <protection hidden="1"/>
    </xf>
    <xf numFmtId="0" fontId="24" fillId="2" borderId="16" xfId="0" applyFont="1" applyFill="1" applyBorder="1" applyAlignment="1" applyProtection="1">
      <alignment horizontal="left" vertical="top" wrapText="1" indent="1"/>
      <protection locked="0"/>
    </xf>
    <xf numFmtId="14" fontId="24" fillId="2" borderId="17" xfId="0" applyNumberFormat="1" applyFont="1" applyFill="1" applyBorder="1" applyAlignment="1" applyProtection="1">
      <alignment horizontal="left" vertical="top" wrapText="1" indent="1"/>
      <protection locked="0"/>
    </xf>
    <xf numFmtId="14" fontId="24" fillId="2" borderId="12" xfId="0" applyNumberFormat="1" applyFont="1" applyFill="1" applyBorder="1" applyAlignment="1" applyProtection="1">
      <alignment horizontal="left" vertical="top" wrapText="1" indent="1"/>
      <protection locked="0"/>
    </xf>
    <xf numFmtId="14" fontId="24" fillId="2" borderId="18" xfId="0" applyNumberFormat="1" applyFont="1" applyFill="1" applyBorder="1" applyAlignment="1" applyProtection="1">
      <alignment horizontal="left" vertical="top" wrapText="1" indent="1"/>
      <protection locked="0"/>
    </xf>
    <xf numFmtId="14" fontId="24" fillId="2" borderId="10" xfId="0" applyNumberFormat="1" applyFont="1" applyFill="1" applyBorder="1" applyAlignment="1" applyProtection="1">
      <alignment horizontal="left" vertical="top" wrapText="1" indent="1"/>
      <protection locked="0"/>
    </xf>
    <xf numFmtId="0" fontId="35" fillId="3" borderId="10" xfId="0" applyFont="1" applyFill="1" applyBorder="1" applyAlignment="1">
      <alignment horizontal="left" wrapText="1"/>
    </xf>
    <xf numFmtId="0" fontId="40" fillId="3" borderId="0" xfId="0" applyFont="1" applyFill="1" applyAlignment="1">
      <alignment horizontal="left" vertical="top" wrapText="1" indent="1"/>
    </xf>
    <xf numFmtId="0" fontId="35" fillId="3" borderId="10" xfId="0" applyFont="1" applyFill="1" applyBorder="1" applyAlignment="1">
      <alignment horizontal="center" wrapText="1"/>
    </xf>
    <xf numFmtId="0" fontId="88" fillId="3" borderId="0" xfId="0" applyFont="1" applyFill="1" applyAlignment="1">
      <alignment horizontal="left" wrapText="1"/>
    </xf>
    <xf numFmtId="0" fontId="119" fillId="3" borderId="0" xfId="1" applyFont="1" applyFill="1" applyAlignment="1" applyProtection="1">
      <alignment horizontal="left" vertical="top" wrapText="1" indent="1"/>
    </xf>
    <xf numFmtId="0" fontId="115" fillId="3" borderId="0" xfId="1" applyFont="1" applyFill="1" applyAlignment="1" applyProtection="1">
      <alignment horizontal="left" vertical="top" indent="1"/>
    </xf>
    <xf numFmtId="0" fontId="23" fillId="3" borderId="0" xfId="1" applyFont="1" applyFill="1" applyAlignment="1" applyProtection="1">
      <alignment horizontal="left" vertical="top" wrapText="1" indent="1"/>
    </xf>
    <xf numFmtId="0" fontId="23" fillId="3" borderId="0" xfId="0" applyFont="1" applyFill="1" applyAlignment="1">
      <alignment horizontal="left" vertical="top" wrapText="1" indent="1"/>
    </xf>
    <xf numFmtId="0" fontId="23" fillId="3" borderId="0" xfId="0" quotePrefix="1" applyFont="1" applyFill="1" applyAlignment="1">
      <alignment horizontal="left" vertical="top" wrapText="1" indent="1"/>
    </xf>
    <xf numFmtId="0" fontId="23" fillId="3" borderId="0" xfId="1" applyFont="1" applyFill="1" applyAlignment="1" applyProtection="1">
      <alignment horizontal="left" vertical="top" indent="1"/>
    </xf>
    <xf numFmtId="0" fontId="23" fillId="3" borderId="0" xfId="1" applyFont="1" applyFill="1" applyAlignment="1" applyProtection="1">
      <alignment horizontal="left" vertical="top" wrapText="1" indent="4"/>
    </xf>
    <xf numFmtId="0" fontId="23" fillId="3" borderId="0" xfId="1" applyFont="1" applyFill="1" applyAlignment="1">
      <alignment horizontal="left" vertical="top" wrapText="1" indent="1"/>
    </xf>
    <xf numFmtId="0" fontId="23" fillId="3" borderId="0" xfId="1" applyFont="1" applyFill="1" applyAlignment="1">
      <alignment horizontal="left" vertical="top" indent="1"/>
    </xf>
    <xf numFmtId="0" fontId="115" fillId="3" borderId="0" xfId="1" applyFont="1" applyFill="1" applyAlignment="1" applyProtection="1">
      <alignment horizontal="left" vertical="top" wrapText="1" indent="1"/>
    </xf>
    <xf numFmtId="0" fontId="116" fillId="3" borderId="0" xfId="1" applyFont="1" applyFill="1" applyAlignment="1" applyProtection="1">
      <alignment horizontal="left" vertical="top" wrapText="1" indent="4"/>
    </xf>
    <xf numFmtId="0" fontId="23" fillId="3" borderId="0" xfId="0" applyFont="1" applyFill="1" applyAlignment="1">
      <alignment horizontal="left" vertical="top" indent="1"/>
    </xf>
    <xf numFmtId="0" fontId="117" fillId="3" borderId="0" xfId="1" applyFont="1" applyFill="1" applyAlignment="1" applyProtection="1">
      <alignment horizontal="left" vertical="top" wrapText="1" indent="1"/>
    </xf>
    <xf numFmtId="0" fontId="118" fillId="3" borderId="0" xfId="1" applyFont="1" applyFill="1" applyAlignment="1" applyProtection="1">
      <alignment horizontal="left" vertical="top" wrapText="1" indent="1"/>
    </xf>
    <xf numFmtId="0" fontId="23" fillId="3" borderId="0" xfId="1" applyFont="1" applyFill="1" applyAlignment="1" applyProtection="1">
      <alignment horizontal="left" wrapText="1"/>
    </xf>
    <xf numFmtId="0" fontId="121" fillId="3" borderId="0" xfId="1" applyFont="1" applyFill="1" applyAlignment="1" applyProtection="1">
      <alignment horizontal="left" wrapText="1" indent="1"/>
    </xf>
    <xf numFmtId="0" fontId="59" fillId="3" borderId="0" xfId="1" applyFont="1" applyFill="1" applyAlignment="1" applyProtection="1">
      <alignment horizontal="left" vertical="top" wrapText="1" indent="1"/>
    </xf>
    <xf numFmtId="0" fontId="120" fillId="3" borderId="0" xfId="1" applyFont="1" applyFill="1" applyAlignment="1" applyProtection="1">
      <alignment horizontal="left" vertical="top" wrapText="1" indent="1"/>
    </xf>
    <xf numFmtId="0" fontId="121" fillId="3" borderId="0" xfId="1" applyFont="1" applyFill="1" applyAlignment="1" applyProtection="1">
      <alignment horizontal="left" wrapText="1"/>
    </xf>
    <xf numFmtId="0" fontId="123" fillId="3" borderId="0" xfId="0" applyFont="1" applyFill="1" applyAlignment="1">
      <alignment horizontal="left" vertical="top" wrapText="1" indent="1"/>
    </xf>
    <xf numFmtId="0" fontId="116" fillId="3" borderId="0" xfId="1" applyFont="1" applyFill="1" applyAlignment="1" applyProtection="1">
      <alignment horizontal="left" vertical="top" wrapText="1" indent="1"/>
    </xf>
    <xf numFmtId="0" fontId="126" fillId="3" borderId="0" xfId="1" applyFont="1" applyFill="1" applyAlignment="1" applyProtection="1">
      <alignment horizontal="left" wrapText="1"/>
    </xf>
    <xf numFmtId="0" fontId="126" fillId="3" borderId="0" xfId="1" applyFont="1" applyFill="1" applyAlignment="1" applyProtection="1">
      <alignment horizontal="left" wrapText="1" indent="1"/>
    </xf>
    <xf numFmtId="0" fontId="23" fillId="3" borderId="0" xfId="1" applyFont="1" applyFill="1" applyAlignment="1" applyProtection="1">
      <alignment horizontal="left" wrapText="1" indent="1"/>
    </xf>
    <xf numFmtId="0" fontId="116" fillId="3" borderId="0" xfId="1" quotePrefix="1" applyFont="1" applyFill="1" applyAlignment="1" applyProtection="1">
      <alignment horizontal="left" vertical="top" wrapText="1" indent="2"/>
    </xf>
    <xf numFmtId="0" fontId="115" fillId="3" borderId="0" xfId="1" applyFont="1" applyFill="1" applyAlignment="1" applyProtection="1">
      <alignment horizontal="left" vertical="top" wrapText="1" indent="2"/>
    </xf>
    <xf numFmtId="0" fontId="17" fillId="3" borderId="0" xfId="1" applyFill="1" applyAlignment="1" applyProtection="1">
      <alignment horizontal="left" vertical="top" wrapText="1" indent="1"/>
    </xf>
    <xf numFmtId="0" fontId="87" fillId="3" borderId="0" xfId="0" applyFont="1" applyFill="1" applyAlignment="1">
      <alignment horizontal="left"/>
    </xf>
    <xf numFmtId="0" fontId="24" fillId="2" borderId="17" xfId="0" applyFont="1" applyFill="1" applyBorder="1" applyAlignment="1">
      <alignment horizontal="left" vertical="top" wrapText="1" indent="1"/>
    </xf>
    <xf numFmtId="0" fontId="24" fillId="2" borderId="16" xfId="0" applyFont="1" applyFill="1" applyBorder="1" applyAlignment="1">
      <alignment horizontal="left" vertical="top" wrapText="1" indent="1"/>
    </xf>
    <xf numFmtId="0" fontId="24" fillId="2" borderId="18" xfId="0" applyFont="1" applyFill="1" applyBorder="1" applyAlignment="1">
      <alignment horizontal="left" vertical="top" wrapText="1" indent="1"/>
    </xf>
    <xf numFmtId="0" fontId="24" fillId="2" borderId="15" xfId="0" applyFont="1" applyFill="1" applyBorder="1" applyAlignment="1">
      <alignment horizontal="left" vertical="top" wrapText="1" indent="1"/>
    </xf>
    <xf numFmtId="0" fontId="24" fillId="2" borderId="12" xfId="0" applyFont="1" applyFill="1" applyBorder="1" applyAlignment="1">
      <alignment horizontal="left" vertical="top" wrapText="1" indent="1"/>
    </xf>
    <xf numFmtId="0" fontId="24" fillId="2" borderId="10" xfId="0" applyFont="1" applyFill="1" applyBorder="1" applyAlignment="1">
      <alignment horizontal="left" vertical="top" wrapText="1" indent="1"/>
    </xf>
    <xf numFmtId="0" fontId="161" fillId="11" borderId="0" xfId="0" applyFont="1" applyFill="1" applyAlignment="1">
      <alignment horizontal="left" vertical="center" wrapText="1"/>
    </xf>
    <xf numFmtId="0" fontId="166" fillId="11" borderId="10" xfId="0" applyFont="1" applyFill="1" applyBorder="1" applyAlignment="1">
      <alignment horizontal="left" wrapText="1"/>
    </xf>
    <xf numFmtId="0" fontId="98" fillId="13" borderId="0" xfId="0" applyFont="1" applyFill="1" applyAlignment="1">
      <alignment horizontal="left" vertical="center" wrapText="1"/>
    </xf>
    <xf numFmtId="0" fontId="24" fillId="2" borderId="0" xfId="0" applyFont="1" applyFill="1" applyAlignment="1">
      <alignment horizontal="left" vertical="top" wrapText="1" indent="1"/>
    </xf>
    <xf numFmtId="0" fontId="24" fillId="2" borderId="25" xfId="0" applyFont="1" applyFill="1" applyBorder="1" applyAlignment="1">
      <alignment horizontal="left" vertical="top" wrapText="1" indent="1"/>
    </xf>
    <xf numFmtId="0" fontId="24" fillId="2" borderId="27" xfId="0" applyFont="1" applyFill="1" applyBorder="1" applyAlignment="1">
      <alignment horizontal="left" vertical="top" wrapText="1" indent="1"/>
    </xf>
    <xf numFmtId="14" fontId="24" fillId="2" borderId="25" xfId="0" applyNumberFormat="1" applyFont="1" applyFill="1" applyBorder="1" applyAlignment="1">
      <alignment horizontal="left" vertical="top" wrapText="1" indent="1"/>
    </xf>
    <xf numFmtId="14" fontId="24" fillId="2" borderId="27" xfId="0" applyNumberFormat="1" applyFont="1" applyFill="1" applyBorder="1" applyAlignment="1">
      <alignment horizontal="left" vertical="top" wrapText="1" indent="1"/>
    </xf>
    <xf numFmtId="0" fontId="24" fillId="2" borderId="24" xfId="0" applyFont="1" applyFill="1" applyBorder="1" applyAlignment="1">
      <alignment horizontal="left" vertical="top" wrapText="1" indent="1"/>
    </xf>
    <xf numFmtId="0" fontId="25" fillId="13" borderId="0" xfId="0" applyFont="1" applyFill="1" applyAlignment="1">
      <alignment horizontal="left" vertical="top" wrapText="1"/>
    </xf>
    <xf numFmtId="0" fontId="161" fillId="11" borderId="10" xfId="0" applyFont="1" applyFill="1" applyBorder="1" applyAlignment="1">
      <alignment horizontal="left" vertical="center" wrapText="1"/>
    </xf>
    <xf numFmtId="0" fontId="166" fillId="11" borderId="11" xfId="0" applyFont="1" applyFill="1" applyBorder="1" applyAlignment="1">
      <alignment horizontal="left" wrapText="1"/>
    </xf>
    <xf numFmtId="0" fontId="98" fillId="9" borderId="0" xfId="0" applyFont="1" applyFill="1" applyAlignment="1">
      <alignment horizontal="left" vertical="center" wrapText="1"/>
    </xf>
    <xf numFmtId="0" fontId="140" fillId="3" borderId="11" xfId="0" applyFont="1" applyFill="1" applyBorder="1" applyAlignment="1">
      <alignment horizontal="left" wrapText="1"/>
    </xf>
    <xf numFmtId="0" fontId="24" fillId="2" borderId="10" xfId="0" applyFont="1" applyFill="1" applyBorder="1" applyAlignment="1">
      <alignment horizontal="left" vertical="center" wrapText="1" indent="1"/>
    </xf>
    <xf numFmtId="0" fontId="24" fillId="2" borderId="0" xfId="0" applyFont="1" applyFill="1" applyAlignment="1">
      <alignment horizontal="left" vertical="center" wrapText="1" indent="1"/>
    </xf>
    <xf numFmtId="0" fontId="24" fillId="2" borderId="44" xfId="0" applyFont="1" applyFill="1" applyBorder="1" applyAlignment="1">
      <alignment horizontal="left" vertical="center" wrapText="1" indent="1"/>
    </xf>
    <xf numFmtId="0" fontId="24" fillId="2" borderId="45" xfId="0" applyFont="1" applyFill="1" applyBorder="1" applyAlignment="1">
      <alignment horizontal="left" vertical="center" wrapText="1" indent="1"/>
    </xf>
    <xf numFmtId="0" fontId="98" fillId="9" borderId="41" xfId="0" applyFont="1" applyFill="1" applyBorder="1" applyAlignment="1">
      <alignment horizontal="left" vertical="center" wrapText="1"/>
    </xf>
    <xf numFmtId="0" fontId="98" fillId="9" borderId="43" xfId="0" applyFont="1" applyFill="1" applyBorder="1" applyAlignment="1">
      <alignment horizontal="left" vertical="center" wrapText="1"/>
    </xf>
    <xf numFmtId="0" fontId="114" fillId="3" borderId="0" xfId="0" applyFont="1" applyFill="1" applyAlignment="1">
      <alignment horizontal="left" vertical="center" wrapText="1"/>
    </xf>
    <xf numFmtId="0" fontId="74" fillId="3" borderId="0" xfId="0" applyFont="1" applyFill="1" applyAlignment="1">
      <alignment horizontal="left" vertical="center" wrapText="1"/>
    </xf>
    <xf numFmtId="0" fontId="74" fillId="3" borderId="0" xfId="0" applyFont="1" applyFill="1" applyAlignment="1">
      <alignment horizontal="left" wrapText="1" indent="2"/>
    </xf>
    <xf numFmtId="0" fontId="100" fillId="10" borderId="0" xfId="0" applyFont="1" applyFill="1" applyAlignment="1">
      <alignment horizontal="left" vertical="center" wrapText="1"/>
    </xf>
    <xf numFmtId="0" fontId="103" fillId="3" borderId="0" xfId="0" applyFont="1" applyFill="1" applyAlignment="1">
      <alignment horizontal="left" wrapText="1"/>
    </xf>
    <xf numFmtId="0" fontId="106" fillId="0" borderId="10" xfId="0" applyFont="1" applyBorder="1" applyAlignment="1" applyProtection="1">
      <alignment horizontal="left" wrapText="1"/>
      <protection locked="0"/>
    </xf>
    <xf numFmtId="0" fontId="106" fillId="0" borderId="12" xfId="0" applyFont="1" applyBorder="1" applyAlignment="1" applyProtection="1">
      <alignment horizontal="left" wrapText="1"/>
      <protection locked="0"/>
    </xf>
    <xf numFmtId="14" fontId="106" fillId="2" borderId="0" xfId="0" applyNumberFormat="1" applyFont="1" applyFill="1" applyAlignment="1" applyProtection="1">
      <alignment horizontal="left" wrapText="1"/>
      <protection locked="0"/>
    </xf>
    <xf numFmtId="0" fontId="74" fillId="3" borderId="0" xfId="0" applyFont="1" applyFill="1" applyAlignment="1">
      <alignment horizontal="left" vertical="center" wrapText="1" indent="2"/>
    </xf>
    <xf numFmtId="0" fontId="74" fillId="3" borderId="0" xfId="0" applyFont="1" applyFill="1" applyAlignment="1">
      <alignment horizontal="left" vertical="center" indent="2"/>
    </xf>
    <xf numFmtId="0" fontId="111" fillId="12" borderId="0" xfId="0" applyFont="1" applyFill="1" applyAlignment="1">
      <alignment horizontal="left" vertical="center" wrapText="1"/>
    </xf>
    <xf numFmtId="0" fontId="24" fillId="2" borderId="20" xfId="0" applyFont="1" applyFill="1" applyBorder="1" applyAlignment="1">
      <alignment horizontal="left" vertical="top" wrapText="1" indent="1"/>
    </xf>
    <xf numFmtId="0" fontId="24" fillId="2" borderId="11" xfId="0" applyFont="1" applyFill="1" applyBorder="1" applyAlignment="1">
      <alignment horizontal="left" vertical="top" wrapText="1" indent="1"/>
    </xf>
    <xf numFmtId="0" fontId="24" fillId="2" borderId="21" xfId="0" applyFont="1" applyFill="1" applyBorder="1" applyAlignment="1">
      <alignment horizontal="left" vertical="top" wrapText="1" indent="1"/>
    </xf>
    <xf numFmtId="0" fontId="161" fillId="11" borderId="11" xfId="0" applyFont="1" applyFill="1" applyBorder="1" applyAlignment="1">
      <alignment horizontal="left" vertical="center" wrapText="1"/>
    </xf>
    <xf numFmtId="0" fontId="166" fillId="11" borderId="11" xfId="0" applyFont="1" applyFill="1" applyBorder="1" applyAlignment="1">
      <alignment horizontal="left" vertical="center" wrapText="1"/>
    </xf>
    <xf numFmtId="0" fontId="98" fillId="13" borderId="0" xfId="0" applyFont="1" applyFill="1" applyAlignment="1">
      <alignment vertical="center" wrapText="1"/>
    </xf>
    <xf numFmtId="0" fontId="36" fillId="3" borderId="32" xfId="0" applyFont="1" applyFill="1" applyBorder="1" applyAlignment="1">
      <alignment horizontal="left" vertical="top" wrapText="1" indent="1"/>
    </xf>
    <xf numFmtId="0" fontId="134" fillId="3" borderId="0" xfId="0" applyFont="1" applyFill="1" applyAlignment="1">
      <alignment horizontal="left" vertical="center" wrapText="1"/>
    </xf>
    <xf numFmtId="0" fontId="40" fillId="4" borderId="19" xfId="0" applyFont="1" applyFill="1" applyBorder="1" applyAlignment="1">
      <alignment horizontal="left" vertical="center" wrapText="1"/>
    </xf>
    <xf numFmtId="0" fontId="134" fillId="3" borderId="0" xfId="0" applyFont="1" applyFill="1" applyAlignment="1">
      <alignment horizontal="left" wrapText="1"/>
    </xf>
    <xf numFmtId="0" fontId="40" fillId="4" borderId="32" xfId="0" applyFont="1" applyFill="1" applyBorder="1" applyAlignment="1">
      <alignment horizontal="left" vertical="center" wrapText="1"/>
    </xf>
    <xf numFmtId="0" fontId="21" fillId="3" borderId="0" xfId="0" applyFont="1" applyFill="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73" fillId="0" borderId="0" xfId="0" applyFont="1" applyAlignment="1">
      <alignment horizontal="center" vertical="center"/>
    </xf>
  </cellXfs>
  <cellStyles count="3">
    <cellStyle name="Hyperlink" xfId="1" builtinId="8"/>
    <cellStyle name="Normal" xfId="0" builtinId="0"/>
    <cellStyle name="Percent" xfId="2" builtinId="5"/>
  </cellStyles>
  <dxfs count="250">
    <dxf>
      <font>
        <color rgb="FFFF0000"/>
      </font>
    </dxf>
    <dxf>
      <font>
        <color rgb="FFFFC000"/>
      </font>
    </dxf>
    <dxf>
      <font>
        <color rgb="FF92D050"/>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u/>
        <color rgb="FF02833F"/>
      </font>
    </dxf>
    <dxf>
      <font>
        <b/>
        <i val="0"/>
        <color rgb="FFFF0000"/>
      </font>
    </dxf>
    <dxf>
      <font>
        <b/>
        <i val="0"/>
        <color rgb="FFFFC000"/>
      </font>
    </dxf>
    <dxf>
      <font>
        <b/>
        <i val="0"/>
        <color rgb="FF92D050"/>
      </font>
    </dxf>
    <dxf>
      <font>
        <b/>
        <i val="0"/>
        <color rgb="FFFF0000"/>
      </font>
    </dxf>
    <dxf>
      <font>
        <b/>
        <i val="0"/>
        <color rgb="FFFFC000"/>
      </font>
    </dxf>
    <dxf>
      <font>
        <b/>
        <i val="0"/>
        <color rgb="FF92D050"/>
      </font>
    </dxf>
    <dxf>
      <font>
        <b/>
        <i val="0"/>
        <color rgb="FF92D050"/>
      </font>
    </dxf>
    <dxf>
      <font>
        <b/>
        <i val="0"/>
        <color rgb="FFFF0000"/>
      </font>
    </dxf>
    <dxf>
      <font>
        <b/>
        <i val="0"/>
        <color rgb="FFFFC000"/>
      </font>
    </dxf>
    <dxf>
      <font>
        <b/>
        <i val="0"/>
        <color rgb="FF92D050"/>
      </font>
    </dxf>
    <dxf>
      <font>
        <b/>
        <i val="0"/>
        <color rgb="FFFF0000"/>
      </font>
    </dxf>
    <dxf>
      <font>
        <b/>
        <i val="0"/>
        <color rgb="FFFFC000"/>
      </font>
    </dxf>
    <dxf>
      <font>
        <b/>
        <i val="0"/>
        <color rgb="FFFF0000"/>
      </font>
    </dxf>
    <dxf>
      <font>
        <b/>
        <i val="0"/>
        <color rgb="FFFFC000"/>
      </font>
    </dxf>
    <dxf>
      <font>
        <b/>
        <i val="0"/>
        <color rgb="FF92D050"/>
      </font>
    </dxf>
    <dxf>
      <font>
        <b/>
        <i val="0"/>
        <color rgb="FF92D050"/>
      </font>
    </dxf>
    <dxf>
      <font>
        <b/>
        <i val="0"/>
        <color rgb="FFFFC000"/>
      </font>
    </dxf>
    <dxf>
      <font>
        <b/>
        <i val="0"/>
        <color rgb="FFFF0000"/>
      </font>
    </dxf>
    <dxf>
      <font>
        <b/>
        <i val="0"/>
        <color rgb="FF92D050"/>
      </font>
    </dxf>
    <dxf>
      <font>
        <b/>
        <i val="0"/>
        <color rgb="FFFFC000"/>
      </font>
    </dxf>
    <dxf>
      <font>
        <b/>
        <i val="0"/>
        <color rgb="FFFF0000"/>
      </font>
    </dxf>
    <dxf>
      <font>
        <b/>
        <i val="0"/>
        <color rgb="FF92D050"/>
      </font>
    </dxf>
    <dxf>
      <font>
        <b/>
        <i val="0"/>
        <color rgb="FFFFC000"/>
      </font>
    </dxf>
    <dxf>
      <font>
        <b/>
        <i val="0"/>
        <color rgb="FFFF0000"/>
      </font>
    </dxf>
    <dxf>
      <font>
        <b/>
        <i val="0"/>
        <color rgb="FFFF0000"/>
      </font>
    </dxf>
    <dxf>
      <font>
        <b/>
        <i val="0"/>
        <color rgb="FFFFC000"/>
      </font>
    </dxf>
    <dxf>
      <font>
        <b/>
        <i val="0"/>
        <color rgb="FF92D050"/>
      </font>
    </dxf>
    <dxf>
      <font>
        <b/>
        <i val="0"/>
        <color rgb="FFFFC000"/>
      </font>
    </dxf>
    <dxf>
      <font>
        <b/>
        <i val="0"/>
        <color rgb="FF92D050"/>
      </font>
    </dxf>
    <dxf>
      <font>
        <b/>
        <i val="0"/>
        <color rgb="FFFF0000"/>
      </font>
    </dxf>
    <dxf>
      <font>
        <color theme="1"/>
      </font>
      <fill>
        <patternFill>
          <bgColor rgb="FFE1FFE2"/>
        </patternFill>
      </fill>
    </dxf>
    <dxf>
      <font>
        <color theme="1"/>
      </font>
      <fill>
        <patternFill>
          <bgColor rgb="FFF7F6D6"/>
        </patternFill>
      </fill>
    </dxf>
    <dxf>
      <font>
        <color theme="1"/>
      </font>
      <fill>
        <patternFill>
          <bgColor rgb="FFF5DDDD"/>
        </patternFill>
      </fill>
    </dxf>
    <dxf>
      <font>
        <b/>
        <i val="0"/>
        <color rgb="FFFF0000"/>
      </font>
    </dxf>
    <dxf>
      <font>
        <b/>
        <i val="0"/>
        <color rgb="FF92D050"/>
      </font>
    </dxf>
    <dxf>
      <font>
        <b/>
        <i val="0"/>
        <color rgb="FFFFC000"/>
      </font>
    </dxf>
    <dxf>
      <font>
        <b/>
        <i val="0"/>
        <color rgb="FF92D050"/>
      </font>
    </dxf>
    <dxf>
      <font>
        <b/>
        <i val="0"/>
        <color rgb="FFFFC000"/>
      </font>
    </dxf>
    <dxf>
      <font>
        <b/>
        <i val="0"/>
        <color rgb="FFFF0000"/>
      </font>
    </dxf>
    <dxf>
      <font>
        <color theme="1"/>
      </font>
      <fill>
        <patternFill>
          <bgColor rgb="FFE1FFE2"/>
        </patternFill>
      </fill>
    </dxf>
    <dxf>
      <font>
        <color theme="1"/>
      </font>
      <fill>
        <patternFill>
          <bgColor rgb="FFF7F6D6"/>
        </patternFill>
      </fill>
    </dxf>
    <dxf>
      <font>
        <color theme="1"/>
      </font>
      <fill>
        <patternFill>
          <bgColor rgb="FFF5DDDD"/>
        </patternFill>
      </fill>
    </dxf>
    <dxf>
      <font>
        <b/>
        <i val="0"/>
        <color rgb="FF92D050"/>
      </font>
    </dxf>
    <dxf>
      <font>
        <b/>
        <i val="0"/>
        <color rgb="FFFF0000"/>
      </font>
    </dxf>
    <dxf>
      <font>
        <b/>
        <i val="0"/>
        <color rgb="FFFFC000"/>
      </font>
    </dxf>
    <dxf>
      <font>
        <b/>
        <i val="0"/>
        <color rgb="FF92D050"/>
      </font>
    </dxf>
    <dxf>
      <font>
        <b/>
        <i val="0"/>
        <color rgb="FFFFC000"/>
      </font>
    </dxf>
    <dxf>
      <font>
        <b/>
        <i val="0"/>
        <color rgb="FFFF0000"/>
      </font>
    </dxf>
    <dxf>
      <font>
        <color theme="1"/>
      </font>
      <fill>
        <patternFill>
          <bgColor rgb="FFF5DDDD"/>
        </patternFill>
      </fill>
    </dxf>
    <dxf>
      <font>
        <color theme="1"/>
      </font>
      <fill>
        <patternFill>
          <bgColor rgb="FFE1FFE2"/>
        </patternFill>
      </fill>
    </dxf>
    <dxf>
      <font>
        <color theme="1"/>
      </font>
      <fill>
        <patternFill>
          <bgColor rgb="FFF7F6D6"/>
        </patternFill>
      </fill>
    </dxf>
    <dxf>
      <font>
        <b val="0"/>
        <i val="0"/>
        <color theme="1"/>
      </font>
      <fill>
        <patternFill>
          <bgColor rgb="FFF7F6D6"/>
        </patternFill>
      </fill>
    </dxf>
    <dxf>
      <font>
        <b val="0"/>
        <i val="0"/>
        <color theme="1"/>
      </font>
      <fill>
        <patternFill>
          <bgColor rgb="FFE1FFE2"/>
        </patternFill>
      </fill>
    </dxf>
    <dxf>
      <font>
        <b val="0"/>
        <i val="0"/>
        <color theme="1"/>
      </font>
      <fill>
        <patternFill>
          <bgColor rgb="FFF5DDDD"/>
        </patternFill>
      </fill>
    </dxf>
    <dxf>
      <font>
        <b val="0"/>
        <i val="0"/>
        <u/>
        <color rgb="FF02833F"/>
      </font>
    </dxf>
    <dxf>
      <font>
        <b val="0"/>
        <i val="0"/>
        <u/>
        <color rgb="FF02833F"/>
      </font>
    </dxf>
    <dxf>
      <font>
        <b val="0"/>
        <i val="0"/>
        <u/>
        <color rgb="FF02833F"/>
      </font>
    </dxf>
    <dxf>
      <font>
        <color theme="1"/>
      </font>
      <fill>
        <patternFill>
          <bgColor rgb="FFF5DDDD"/>
        </patternFill>
      </fill>
    </dxf>
    <dxf>
      <font>
        <color theme="1"/>
      </font>
      <fill>
        <patternFill>
          <bgColor rgb="FFF7F6D6"/>
        </patternFill>
      </fill>
    </dxf>
    <dxf>
      <font>
        <color theme="1"/>
      </font>
      <fill>
        <patternFill>
          <bgColor rgb="FFE1FFE2"/>
        </patternFill>
      </fill>
    </dxf>
    <dxf>
      <font>
        <b val="0"/>
        <i val="0"/>
        <u/>
        <color rgb="FF02833F"/>
      </font>
    </dxf>
    <dxf>
      <font>
        <color theme="1"/>
      </font>
      <fill>
        <patternFill>
          <bgColor rgb="FFF5DDDD"/>
        </patternFill>
      </fill>
    </dxf>
    <dxf>
      <font>
        <color theme="1"/>
      </font>
      <fill>
        <patternFill>
          <bgColor rgb="FFF7F6D6"/>
        </patternFill>
      </fill>
    </dxf>
    <dxf>
      <font>
        <color theme="1"/>
      </font>
      <fill>
        <patternFill>
          <bgColor rgb="FFE1FFE2"/>
        </patternFill>
      </fill>
    </dxf>
    <dxf>
      <font>
        <b val="0"/>
        <i val="0"/>
        <u/>
        <color rgb="FF02833F"/>
      </font>
    </dxf>
    <dxf>
      <font>
        <color theme="1"/>
      </font>
      <fill>
        <patternFill>
          <bgColor rgb="FFF5DDDD"/>
        </patternFill>
      </fill>
    </dxf>
    <dxf>
      <font>
        <color theme="1"/>
      </font>
      <fill>
        <patternFill>
          <bgColor rgb="FFF7F6D6"/>
        </patternFill>
      </fill>
    </dxf>
    <dxf>
      <font>
        <color theme="1"/>
      </font>
      <fill>
        <patternFill>
          <bgColor rgb="FFE1FFE2"/>
        </patternFill>
      </fill>
    </dxf>
    <dxf>
      <font>
        <b val="0"/>
        <i val="0"/>
        <u/>
        <color rgb="FF02833F"/>
      </font>
    </dxf>
    <dxf>
      <font>
        <b val="0"/>
        <i val="0"/>
        <u/>
        <color rgb="FF02833F"/>
      </font>
    </dxf>
    <dxf>
      <font>
        <b val="0"/>
        <i val="0"/>
        <u/>
        <color rgb="FF02833F"/>
      </font>
    </dxf>
    <dxf>
      <font>
        <b val="0"/>
        <i val="0"/>
        <u/>
        <color rgb="FF02833F"/>
      </font>
    </dxf>
    <dxf>
      <font>
        <b val="0"/>
        <i val="0"/>
        <u/>
        <color rgb="FF02833F"/>
      </font>
    </dxf>
    <dxf>
      <font>
        <b val="0"/>
        <i val="0"/>
        <u/>
        <color rgb="FF02833F"/>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rgb="FF02833F"/>
      </font>
    </dxf>
    <dxf>
      <font>
        <color theme="0" tint="-4.9989318521683403E-2"/>
      </font>
    </dxf>
    <dxf>
      <font>
        <color theme="0" tint="-4.9989318521683403E-2"/>
      </font>
    </dxf>
    <dxf>
      <font>
        <color theme="0" tint="-4.9989318521683403E-2"/>
      </font>
    </dxf>
    <dxf>
      <font>
        <color rgb="FF02833F"/>
      </font>
    </dxf>
    <dxf>
      <font>
        <color theme="0" tint="-4.9989318521683403E-2"/>
      </font>
    </dxf>
    <dxf>
      <font>
        <color theme="0" tint="-4.9989318521683403E-2"/>
      </font>
    </dxf>
    <dxf>
      <font>
        <color theme="0" tint="-4.9989318521683403E-2"/>
      </font>
    </dxf>
    <dxf>
      <font>
        <color theme="0" tint="-4.9989318521683403E-2"/>
      </font>
    </dxf>
    <dxf>
      <font>
        <color rgb="FF02833F"/>
      </font>
    </dxf>
    <dxf>
      <font>
        <color rgb="FF02833F"/>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0" tint="-4.9989318521683403E-2"/>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b val="0"/>
        <i val="0"/>
        <u/>
        <color rgb="FF02833F"/>
      </font>
    </dxf>
    <dxf>
      <font>
        <color theme="1" tint="0.24994659260841701"/>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1" tint="0.24994659260841701"/>
      </font>
    </dxf>
    <dxf>
      <fill>
        <patternFill>
          <bgColor theme="0" tint="-4.9989318521683403E-2"/>
        </patternFill>
      </fill>
    </dxf>
    <dxf>
      <font>
        <color theme="0" tint="-4.9989318521683403E-2"/>
      </font>
    </dxf>
    <dxf>
      <font>
        <color theme="0" tint="-4.9989318521683403E-2"/>
      </font>
    </dxf>
    <dxf>
      <fill>
        <patternFill>
          <bgColor theme="0" tint="-4.9989318521683403E-2"/>
        </patternFill>
      </fill>
    </dxf>
    <dxf>
      <font>
        <color theme="1" tint="0.34998626667073579"/>
      </font>
      <fill>
        <patternFill>
          <bgColor theme="0"/>
        </patternFill>
      </fill>
    </dxf>
    <dxf>
      <fill>
        <patternFill>
          <bgColor theme="0" tint="-4.9989318521683403E-2"/>
        </patternFill>
      </fill>
    </dxf>
    <dxf>
      <font>
        <color theme="0" tint="-4.9989318521683403E-2"/>
      </font>
    </dxf>
    <dxf>
      <font>
        <color theme="0" tint="-4.9989318521683403E-2"/>
      </font>
    </dxf>
    <dxf>
      <font>
        <color theme="0" tint="-4.9989318521683403E-2"/>
      </font>
    </dxf>
    <dxf>
      <font>
        <color theme="0" tint="-4.9989318521683403E-2"/>
      </font>
    </dxf>
    <dxf>
      <font>
        <color theme="1" tint="0.24994659260841701"/>
      </font>
    </dxf>
    <dxf>
      <font>
        <color theme="0" tint="-4.9989318521683403E-2"/>
      </font>
    </dxf>
    <dxf>
      <font>
        <color theme="0" tint="-4.9989318521683403E-2"/>
      </font>
    </dxf>
    <dxf>
      <font>
        <color theme="1" tint="0.24994659260841701"/>
      </font>
    </dxf>
    <dxf>
      <font>
        <color theme="0" tint="-4.9989318521683403E-2"/>
      </font>
    </dxf>
    <dxf>
      <font>
        <b val="0"/>
        <i val="0"/>
        <u/>
        <color rgb="FF02833F"/>
      </font>
    </dxf>
    <dxf>
      <font>
        <color theme="0" tint="-4.9989318521683403E-2"/>
      </font>
    </dxf>
    <dxf>
      <font>
        <color theme="1" tint="0.24994659260841701"/>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1" tint="0.24994659260841701"/>
      </font>
    </dxf>
    <dxf>
      <font>
        <color theme="1" tint="0.24994659260841701"/>
      </font>
    </dxf>
    <dxf>
      <font>
        <b val="0"/>
        <i val="0"/>
        <u/>
        <color rgb="FF02833F"/>
      </font>
    </dxf>
    <dxf>
      <font>
        <color theme="1" tint="0.24994659260841701"/>
      </font>
    </dxf>
    <dxf>
      <font>
        <color theme="0" tint="-4.9989318521683403E-2"/>
      </font>
    </dxf>
    <dxf>
      <font>
        <color theme="0" tint="-4.9989318521683403E-2"/>
      </font>
    </dxf>
    <dxf>
      <font>
        <color theme="0" tint="-4.9989318521683403E-2"/>
      </font>
    </dxf>
    <dxf>
      <font>
        <color theme="0" tint="-4.9989318521683403E-2"/>
      </font>
      <fill>
        <patternFill>
          <bgColor theme="0" tint="-4.9989318521683403E-2"/>
        </patternFill>
      </fill>
    </dxf>
    <dxf>
      <font>
        <color theme="1" tint="0.34998626667073579"/>
      </font>
      <fill>
        <patternFill>
          <bgColor theme="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dxf>
    <dxf>
      <font>
        <color theme="1" tint="0.24994659260841701"/>
      </font>
    </dxf>
    <dxf>
      <font>
        <color rgb="FF9C0006"/>
      </font>
    </dxf>
    <dxf>
      <font>
        <color rgb="FFFF0000"/>
      </font>
    </dxf>
    <dxf>
      <font>
        <color rgb="FFFFC000"/>
      </font>
    </dxf>
    <dxf>
      <font>
        <color rgb="FF92D050"/>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rgb="FF9C0006"/>
      </font>
    </dxf>
    <dxf>
      <font>
        <color rgb="FFFF0000"/>
      </font>
    </dxf>
    <dxf>
      <font>
        <color rgb="FFFFC000"/>
      </font>
    </dxf>
    <dxf>
      <font>
        <color rgb="FF92D050"/>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tint="0.24994659260841701"/>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tint="0.24994659260841701"/>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dxf>
    <dxf>
      <font>
        <color rgb="FFFF0000"/>
      </font>
    </dxf>
    <dxf>
      <font>
        <color rgb="FFFFC000"/>
      </font>
    </dxf>
    <dxf>
      <font>
        <color rgb="FF92D050"/>
      </font>
    </dxf>
    <dxf>
      <font>
        <color rgb="FF9C0006"/>
      </font>
    </dxf>
    <dxf>
      <font>
        <color rgb="FFFF0000"/>
      </font>
    </dxf>
    <dxf>
      <font>
        <color rgb="FFFFC000"/>
      </font>
    </dxf>
    <dxf>
      <font>
        <color rgb="FF92D050"/>
      </font>
    </dxf>
    <dxf>
      <font>
        <color theme="1" tint="0.24994659260841701"/>
      </font>
    </dxf>
    <dxf>
      <font>
        <color theme="1" tint="0.24994659260841701"/>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font>
    </dxf>
    <dxf>
      <font>
        <color theme="1"/>
      </font>
      <fill>
        <patternFill>
          <bgColor rgb="FFF5DDDD"/>
        </patternFill>
      </fill>
    </dxf>
    <dxf>
      <font>
        <color theme="1"/>
      </font>
      <fill>
        <patternFill>
          <bgColor rgb="FFF7F6D6"/>
        </patternFill>
      </fill>
    </dxf>
    <dxf>
      <font>
        <color theme="1"/>
      </font>
      <fill>
        <patternFill>
          <bgColor rgb="FFE1FFE2"/>
        </patternFill>
      </fill>
    </dxf>
    <dxf>
      <font>
        <color theme="1"/>
      </font>
    </dxf>
    <dxf>
      <font>
        <color auto="1"/>
      </font>
      <fill>
        <patternFill>
          <bgColor rgb="FFF5DDDD"/>
        </patternFill>
      </fill>
    </dxf>
    <dxf>
      <font>
        <color auto="1"/>
      </font>
      <fill>
        <patternFill>
          <bgColor rgb="FFF7F6D6"/>
        </patternFill>
      </fill>
    </dxf>
    <dxf>
      <font>
        <color auto="1"/>
      </font>
      <fill>
        <patternFill>
          <bgColor rgb="FFE1FFE2"/>
        </patternFill>
      </fill>
    </dxf>
    <dxf>
      <font>
        <color theme="1"/>
      </font>
    </dxf>
    <dxf>
      <font>
        <color rgb="FF9C0006"/>
      </font>
    </dxf>
    <dxf>
      <font>
        <color rgb="FFFF0000"/>
      </font>
    </dxf>
    <dxf>
      <font>
        <color rgb="FFFFC000"/>
      </font>
    </dxf>
    <dxf>
      <font>
        <color rgb="FF92D050"/>
      </font>
    </dxf>
    <dxf>
      <font>
        <color theme="1" tint="0.24994659260841701"/>
      </font>
    </dxf>
    <dxf>
      <font>
        <color theme="1" tint="0.24994659260841701"/>
      </font>
    </dxf>
    <dxf>
      <font>
        <strike val="0"/>
        <outline val="0"/>
        <shadow val="0"/>
        <vertAlign val="baseline"/>
        <sz val="11"/>
        <color theme="1" tint="0.34998626667073579"/>
        <name val="Calibri"/>
        <scheme val="minor"/>
      </font>
      <fill>
        <patternFill>
          <fgColor indexed="64"/>
          <bgColor theme="0" tint="-4.9989318521683403E-2"/>
        </patternFill>
      </fill>
      <alignment horizontal="general" vertical="top" textRotation="0" wrapText="1" indent="0" justifyLastLine="0" shrinkToFit="0" readingOrder="0"/>
      <border diagonalUp="0" diagonalDown="0">
        <left style="thick">
          <color theme="0"/>
        </left>
        <right/>
        <top style="thick">
          <color theme="0"/>
        </top>
        <bottom style="thick">
          <color theme="0"/>
        </bottom>
        <vertical style="thick">
          <color theme="0"/>
        </vertical>
        <horizontal style="thick">
          <color theme="0"/>
        </horizontal>
      </border>
      <protection locked="1" hidden="0"/>
    </dxf>
    <dxf>
      <font>
        <b val="0"/>
        <strike val="0"/>
        <outline val="0"/>
        <shadow val="0"/>
        <vertAlign val="baseline"/>
        <sz val="11"/>
        <color theme="1" tint="0.34998626667073579"/>
        <name val="Calibri"/>
        <scheme val="minor"/>
      </font>
      <fill>
        <patternFill patternType="solid">
          <fgColor indexed="64"/>
          <bgColor theme="0" tint="-4.9989318521683403E-2"/>
        </patternFill>
      </fill>
      <alignment horizontal="left" vertical="top" textRotation="0" wrapText="1" indent="0" justifyLastLine="0" shrinkToFit="0" readingOrder="0"/>
      <border diagonalUp="0" diagonalDown="0">
        <left style="thick">
          <color theme="0"/>
        </left>
        <right style="thick">
          <color theme="0"/>
        </right>
        <top style="thick">
          <color theme="0"/>
        </top>
        <bottom style="thick">
          <color theme="0"/>
        </bottom>
        <vertical style="thick">
          <color theme="0"/>
        </vertical>
        <horizontal style="thick">
          <color theme="0"/>
        </horizontal>
      </border>
      <protection locked="1" hidden="0"/>
    </dxf>
    <dxf>
      <font>
        <b/>
        <i val="0"/>
        <strike val="0"/>
        <condense val="0"/>
        <extend val="0"/>
        <outline val="0"/>
        <shadow val="0"/>
        <u val="none"/>
        <vertAlign val="baseline"/>
        <sz val="11"/>
        <color theme="1" tint="0.34998626667073579"/>
        <name val="Calibri"/>
        <scheme val="minor"/>
      </font>
      <fill>
        <patternFill patternType="solid">
          <fgColor indexed="64"/>
          <bgColor theme="0" tint="-4.9989318521683403E-2"/>
        </patternFill>
      </fill>
      <alignment horizontal="left" vertical="top" textRotation="0" wrapText="1" indent="1" justifyLastLine="0" shrinkToFit="0" readingOrder="0"/>
      <border diagonalUp="0" diagonalDown="0">
        <left/>
        <right style="thick">
          <color theme="0"/>
        </right>
        <top style="thick">
          <color theme="0"/>
        </top>
        <bottom style="thick">
          <color theme="0"/>
        </bottom>
        <vertical style="thick">
          <color theme="0"/>
        </vertical>
        <horizontal style="thick">
          <color theme="0"/>
        </horizontal>
      </border>
      <protection locked="1" hidden="0"/>
    </dxf>
    <dxf>
      <border>
        <top style="thick">
          <color theme="0"/>
        </top>
      </border>
    </dxf>
    <dxf>
      <border diagonalUp="0" diagonalDown="0">
        <left style="thick">
          <color theme="0"/>
        </left>
        <right style="thick">
          <color theme="0"/>
        </right>
        <top style="thick">
          <color theme="0"/>
        </top>
        <bottom style="thick">
          <color theme="0"/>
        </bottom>
      </border>
    </dxf>
    <dxf>
      <font>
        <strike val="0"/>
        <outline val="0"/>
        <shadow val="0"/>
        <vertAlign val="baseline"/>
        <sz val="11"/>
        <color theme="1" tint="0.34998626667073579"/>
        <name val="Calibri"/>
        <scheme val="minor"/>
      </font>
      <fill>
        <patternFill>
          <fgColor indexed="64"/>
          <bgColor theme="0" tint="-4.9989318521683403E-2"/>
        </patternFill>
      </fill>
      <protection locked="1" hidden="0"/>
    </dxf>
    <dxf>
      <border>
        <bottom style="thick">
          <color theme="0"/>
        </bottom>
      </border>
    </dxf>
    <dxf>
      <font>
        <strike val="0"/>
        <outline val="0"/>
        <shadow val="0"/>
        <u val="none"/>
        <vertAlign val="baseline"/>
        <sz val="14"/>
        <color theme="1" tint="0.34998626667073579"/>
        <name val="Calibri"/>
        <scheme val="minor"/>
      </font>
      <fill>
        <patternFill patternType="solid">
          <fgColor indexed="64"/>
          <bgColor theme="0" tint="-0.499984740745262"/>
        </patternFill>
      </fill>
      <alignment horizontal="left" textRotation="0" wrapText="1" indent="0" justifyLastLine="0" shrinkToFit="0" readingOrder="0"/>
      <border diagonalUp="0" diagonalDown="0">
        <left style="thick">
          <color theme="0"/>
        </left>
        <right style="thick">
          <color theme="0"/>
        </right>
        <top/>
        <bottom/>
        <vertical style="thick">
          <color theme="0"/>
        </vertical>
        <horizontal style="thick">
          <color theme="0"/>
        </horizontal>
      </border>
      <protection locked="1" hidden="0"/>
    </dxf>
  </dxfs>
  <tableStyles count="0" defaultTableStyle="TableStyleMedium2" defaultPivotStyle="PivotStyleLight16"/>
  <colors>
    <mruColors>
      <color rgb="FF02833F"/>
      <color rgb="FFF5DDDD"/>
      <color rgb="FFF7F6D6"/>
      <color rgb="FFE1FFE2"/>
      <color rgb="FFF2F2F2"/>
      <color rgb="FFFF0000"/>
      <color rgb="FFFFC000"/>
      <color rgb="FF92D050"/>
      <color rgb="FFBA5208"/>
      <color rgb="FFAC06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a:solidFill>
                  <a:srgbClr val="02833F"/>
                </a:solidFill>
              </a:rPr>
              <a:t>Gap analysis forecast </a:t>
            </a:r>
          </a:p>
        </c:rich>
      </c:tx>
      <c:layout>
        <c:manualLayout>
          <c:xMode val="edge"/>
          <c:yMode val="edge"/>
          <c:x val="0.31114437670773404"/>
          <c:y val="2.08526945950472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730731278876375E-2"/>
          <c:y val="0.14763267840417582"/>
          <c:w val="0.63923534492872014"/>
          <c:h val="0.6207738071170581"/>
        </c:manualLayout>
      </c:layout>
      <c:lineChart>
        <c:grouping val="standard"/>
        <c:varyColors val="0"/>
        <c:ser>
          <c:idx val="1"/>
          <c:order val="0"/>
          <c:tx>
            <c:strRef>
              <c:f>'Backend Calculations'!$C$84</c:f>
              <c:strCache>
                <c:ptCount val="1"/>
                <c:pt idx="0">
                  <c:v>FTE or headcount you will need</c:v>
                </c:pt>
              </c:strCache>
            </c:strRef>
          </c:tx>
          <c:spPr>
            <a:ln w="28575" cap="rnd">
              <a:solidFill>
                <a:schemeClr val="accent3"/>
              </a:solidFill>
              <a:round/>
            </a:ln>
            <a:effectLst/>
          </c:spPr>
          <c:marker>
            <c:symbol val="none"/>
          </c:marker>
          <c:cat>
            <c:numRef>
              <c:f>'Backend Calculations'!$A$77:$A$79</c:f>
              <c:numCache>
                <c:formatCode>General</c:formatCode>
                <c:ptCount val="3"/>
                <c:pt idx="0">
                  <c:v>0</c:v>
                </c:pt>
                <c:pt idx="1">
                  <c:v>12</c:v>
                </c:pt>
                <c:pt idx="2">
                  <c:v>36</c:v>
                </c:pt>
              </c:numCache>
            </c:numRef>
          </c:cat>
          <c:val>
            <c:numRef>
              <c:f>'Backend Calculations'!$C$85:$C$87</c:f>
              <c:numCache>
                <c:formatCode>0.00</c:formatCode>
                <c:ptCount val="3"/>
                <c:pt idx="0">
                  <c:v>0</c:v>
                </c:pt>
                <c:pt idx="1">
                  <c:v>0</c:v>
                </c:pt>
                <c:pt idx="2">
                  <c:v>0</c:v>
                </c:pt>
              </c:numCache>
            </c:numRef>
          </c:val>
          <c:smooth val="0"/>
          <c:extLst>
            <c:ext xmlns:c16="http://schemas.microsoft.com/office/drawing/2014/chart" uri="{C3380CC4-5D6E-409C-BE32-E72D297353CC}">
              <c16:uniqueId val="{00000001-F212-45D9-BCD0-93717D547EF2}"/>
            </c:ext>
          </c:extLst>
        </c:ser>
        <c:ser>
          <c:idx val="0"/>
          <c:order val="1"/>
          <c:tx>
            <c:strRef>
              <c:f>'Backend Calculations'!$B$84</c:f>
              <c:strCache>
                <c:ptCount val="1"/>
                <c:pt idx="0">
                  <c:v>FTE or headcount you will have</c:v>
                </c:pt>
              </c:strCache>
            </c:strRef>
          </c:tx>
          <c:spPr>
            <a:ln w="28575" cap="rnd">
              <a:solidFill>
                <a:schemeClr val="accent1"/>
              </a:solidFill>
              <a:round/>
            </a:ln>
            <a:effectLst/>
          </c:spPr>
          <c:marker>
            <c:symbol val="none"/>
          </c:marker>
          <c:cat>
            <c:numRef>
              <c:f>'Backend Calculations'!$A$77:$A$79</c:f>
              <c:numCache>
                <c:formatCode>General</c:formatCode>
                <c:ptCount val="3"/>
                <c:pt idx="0">
                  <c:v>0</c:v>
                </c:pt>
                <c:pt idx="1">
                  <c:v>12</c:v>
                </c:pt>
                <c:pt idx="2">
                  <c:v>36</c:v>
                </c:pt>
              </c:numCache>
            </c:numRef>
          </c:cat>
          <c:val>
            <c:numRef>
              <c:f>'Backend Calculations'!$B$85:$B$87</c:f>
              <c:numCache>
                <c:formatCode>0.00</c:formatCode>
                <c:ptCount val="3"/>
                <c:pt idx="0">
                  <c:v>0</c:v>
                </c:pt>
                <c:pt idx="1">
                  <c:v>0</c:v>
                </c:pt>
                <c:pt idx="2">
                  <c:v>0</c:v>
                </c:pt>
              </c:numCache>
            </c:numRef>
          </c:val>
          <c:smooth val="0"/>
          <c:extLst>
            <c:ext xmlns:c16="http://schemas.microsoft.com/office/drawing/2014/chart" uri="{C3380CC4-5D6E-409C-BE32-E72D297353CC}">
              <c16:uniqueId val="{00000000-F212-45D9-BCD0-93717D547EF2}"/>
            </c:ext>
          </c:extLst>
        </c:ser>
        <c:dLbls>
          <c:showLegendKey val="0"/>
          <c:showVal val="0"/>
          <c:showCatName val="0"/>
          <c:showSerName val="0"/>
          <c:showPercent val="0"/>
          <c:showBubbleSize val="0"/>
        </c:dLbls>
        <c:smooth val="0"/>
        <c:axId val="1199879855"/>
        <c:axId val="1199901487"/>
      </c:lineChart>
      <c:catAx>
        <c:axId val="1199879855"/>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Months</a:t>
                </a:r>
              </a:p>
            </c:rich>
          </c:tx>
          <c:layout>
            <c:manualLayout>
              <c:xMode val="edge"/>
              <c:yMode val="edge"/>
              <c:x val="0.39019580576378698"/>
              <c:y val="0.8817879434649800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99901487"/>
        <c:crosses val="autoZero"/>
        <c:auto val="1"/>
        <c:lblAlgn val="ctr"/>
        <c:lblOffset val="100"/>
        <c:noMultiLvlLbl val="0"/>
      </c:catAx>
      <c:valAx>
        <c:axId val="11999014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t>Total FTE</a:t>
                </a:r>
                <a:r>
                  <a:rPr lang="en-US" sz="1100" b="1" baseline="0"/>
                  <a:t> or headcount</a:t>
                </a:r>
                <a:endParaRPr lang="en-US" sz="1100" b="1"/>
              </a:p>
            </c:rich>
          </c:tx>
          <c:layout>
            <c:manualLayout>
              <c:xMode val="edge"/>
              <c:yMode val="edge"/>
              <c:x val="1.2647387926964149E-2"/>
              <c:y val="0.246422524452770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8798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Business Goals'!A1"/><Relationship Id="rId3" Type="http://schemas.openxmlformats.org/officeDocument/2006/relationships/hyperlink" Target="#Home!A1"/><Relationship Id="rId7" Type="http://schemas.openxmlformats.org/officeDocument/2006/relationships/hyperlink" Target="#'Appendix - Data sources'!A1"/><Relationship Id="rId2" Type="http://schemas.openxmlformats.org/officeDocument/2006/relationships/hyperlink" Target="#'Part B - Overview'!A1"/><Relationship Id="rId1" Type="http://schemas.openxmlformats.org/officeDocument/2006/relationships/image" Target="../media/image1.png"/><Relationship Id="rId6" Type="http://schemas.openxmlformats.org/officeDocument/2006/relationships/hyperlink" Target="#'Appendix - Indicators'!A1"/><Relationship Id="rId11" Type="http://schemas.openxmlformats.org/officeDocument/2006/relationships/image" Target="../media/image3.png"/><Relationship Id="rId5" Type="http://schemas.openxmlformats.org/officeDocument/2006/relationships/hyperlink" Target="#'Your Plan'!A1"/><Relationship Id="rId10" Type="http://schemas.openxmlformats.org/officeDocument/2006/relationships/image" Target="../media/image2.png"/><Relationship Id="rId4" Type="http://schemas.openxmlformats.org/officeDocument/2006/relationships/hyperlink" Target="#'Part A - Overview'!A1"/><Relationship Id="rId9" Type="http://schemas.openxmlformats.org/officeDocument/2006/relationships/hyperlink" Target="#'Part C'!A1"/></Relationships>
</file>

<file path=xl/drawings/_rels/drawing10.xml.rels><?xml version="1.0" encoding="UTF-8" standalone="yes"?>
<Relationships xmlns="http://schemas.openxmlformats.org/package/2006/relationships"><Relationship Id="rId8" Type="http://schemas.openxmlformats.org/officeDocument/2006/relationships/hyperlink" Target="#'Analysis - Workplace Culture'!A1"/><Relationship Id="rId13" Type="http://schemas.openxmlformats.org/officeDocument/2006/relationships/hyperlink" Target="#'Your Plan'!A1"/><Relationship Id="rId3" Type="http://schemas.openxmlformats.org/officeDocument/2006/relationships/hyperlink" Target="#'Part B - Overview'!A1"/><Relationship Id="rId7" Type="http://schemas.openxmlformats.org/officeDocument/2006/relationships/hyperlink" Target="#'Data - Workplace Culture'!A1"/><Relationship Id="rId12" Type="http://schemas.openxmlformats.org/officeDocument/2006/relationships/hyperlink" Target="#Home!A1"/><Relationship Id="rId2" Type="http://schemas.openxmlformats.org/officeDocument/2006/relationships/hyperlink" Target="https://workforcecapability.ndiscommission.gov.au/framework" TargetMode="External"/><Relationship Id="rId16" Type="http://schemas.openxmlformats.org/officeDocument/2006/relationships/hyperlink" Target="#'Analysis - Workforce Characteri'!A1"/><Relationship Id="rId1" Type="http://schemas.openxmlformats.org/officeDocument/2006/relationships/image" Target="../media/image1.png"/><Relationship Id="rId6" Type="http://schemas.openxmlformats.org/officeDocument/2006/relationships/hyperlink" Target="#'Data - Workforce Characteristic'!A1"/><Relationship Id="rId11" Type="http://schemas.openxmlformats.org/officeDocument/2006/relationships/hyperlink" Target="#'Part A - Overview'!A1"/><Relationship Id="rId5" Type="http://schemas.openxmlformats.org/officeDocument/2006/relationships/hyperlink" Target="#'Business Goals'!A1"/><Relationship Id="rId15" Type="http://schemas.openxmlformats.org/officeDocument/2006/relationships/hyperlink" Target="#'Appendix - Data sources'!A1"/><Relationship Id="rId10" Type="http://schemas.openxmlformats.org/officeDocument/2006/relationships/hyperlink" Target="#'Analysis - Workforce Capability'!A1"/><Relationship Id="rId4" Type="http://schemas.openxmlformats.org/officeDocument/2006/relationships/hyperlink" Target="#'Part C'!A1"/><Relationship Id="rId9" Type="http://schemas.openxmlformats.org/officeDocument/2006/relationships/hyperlink" Target="#'Data - Workforce Capability'!A1"/><Relationship Id="rId14" Type="http://schemas.openxmlformats.org/officeDocument/2006/relationships/hyperlink" Target="#'Appendix - Indicators'!A1"/></Relationships>
</file>

<file path=xl/drawings/_rels/drawing11.xml.rels><?xml version="1.0" encoding="UTF-8" standalone="yes"?>
<Relationships xmlns="http://schemas.openxmlformats.org/package/2006/relationships"><Relationship Id="rId8" Type="http://schemas.openxmlformats.org/officeDocument/2006/relationships/hyperlink" Target="#'Appendix - Data sources'!A1"/><Relationship Id="rId13" Type="http://schemas.openxmlformats.org/officeDocument/2006/relationships/hyperlink" Target="#'What is the workforce you have'!A1"/><Relationship Id="rId3" Type="http://schemas.openxmlformats.org/officeDocument/2006/relationships/hyperlink" Target="#Home!A1"/><Relationship Id="rId7" Type="http://schemas.openxmlformats.org/officeDocument/2006/relationships/hyperlink" Target="#'Appendix - Indicators'!A1"/><Relationship Id="rId12" Type="http://schemas.openxmlformats.org/officeDocument/2006/relationships/hyperlink" Target="#Implications!A1"/><Relationship Id="rId2" Type="http://schemas.openxmlformats.org/officeDocument/2006/relationships/hyperlink" Target="#'Part A - Overview'!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Gap Analysis  '!A1"/><Relationship Id="rId5" Type="http://schemas.openxmlformats.org/officeDocument/2006/relationships/hyperlink" Target="#'Part B - Overview'!A1"/><Relationship Id="rId10" Type="http://schemas.openxmlformats.org/officeDocument/2006/relationships/hyperlink" Target="#'What is the workforce you need'!A1"/><Relationship Id="rId4" Type="http://schemas.openxmlformats.org/officeDocument/2006/relationships/hyperlink" Target="#'Business Goals'!A1"/><Relationship Id="rId9" Type="http://schemas.openxmlformats.org/officeDocument/2006/relationships/hyperlink" Target="#'Part C'!A1"/></Relationships>
</file>

<file path=xl/drawings/_rels/drawing12.xml.rels><?xml version="1.0" encoding="UTF-8" standalone="yes"?>
<Relationships xmlns="http://schemas.openxmlformats.org/package/2006/relationships"><Relationship Id="rId8" Type="http://schemas.openxmlformats.org/officeDocument/2006/relationships/hyperlink" Target="#'Appendix - Data sources'!A1"/><Relationship Id="rId13" Type="http://schemas.openxmlformats.org/officeDocument/2006/relationships/hyperlink" Target="#'What is the workforce you have'!A1"/><Relationship Id="rId3" Type="http://schemas.openxmlformats.org/officeDocument/2006/relationships/hyperlink" Target="#Home!A1"/><Relationship Id="rId7" Type="http://schemas.openxmlformats.org/officeDocument/2006/relationships/hyperlink" Target="#'Appendix - Indicators'!A1"/><Relationship Id="rId12" Type="http://schemas.openxmlformats.org/officeDocument/2006/relationships/hyperlink" Target="#Implications!A1"/><Relationship Id="rId2" Type="http://schemas.openxmlformats.org/officeDocument/2006/relationships/hyperlink" Target="#'Part A - Overview'!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Gap Analysis  '!A1"/><Relationship Id="rId5" Type="http://schemas.openxmlformats.org/officeDocument/2006/relationships/hyperlink" Target="#'Part B - Overview'!A1"/><Relationship Id="rId10" Type="http://schemas.openxmlformats.org/officeDocument/2006/relationships/hyperlink" Target="#'What is the workforce you need'!A1"/><Relationship Id="rId4" Type="http://schemas.openxmlformats.org/officeDocument/2006/relationships/hyperlink" Target="#'Business Goals'!A1"/><Relationship Id="rId9" Type="http://schemas.openxmlformats.org/officeDocument/2006/relationships/hyperlink" Target="#'Part C'!A1"/></Relationships>
</file>

<file path=xl/drawings/_rels/drawing13.xml.rels><?xml version="1.0" encoding="UTF-8" standalone="yes"?>
<Relationships xmlns="http://schemas.openxmlformats.org/package/2006/relationships"><Relationship Id="rId8" Type="http://schemas.openxmlformats.org/officeDocument/2006/relationships/hyperlink" Target="#'Appendix - Data sources'!A1"/><Relationship Id="rId13" Type="http://schemas.openxmlformats.org/officeDocument/2006/relationships/hyperlink" Target="#'What is the workforce you have'!A1"/><Relationship Id="rId3" Type="http://schemas.openxmlformats.org/officeDocument/2006/relationships/hyperlink" Target="#Home!A1"/><Relationship Id="rId7" Type="http://schemas.openxmlformats.org/officeDocument/2006/relationships/hyperlink" Target="#'Appendix - Indicators'!A1"/><Relationship Id="rId12" Type="http://schemas.openxmlformats.org/officeDocument/2006/relationships/hyperlink" Target="#Implications!A1"/><Relationship Id="rId2" Type="http://schemas.openxmlformats.org/officeDocument/2006/relationships/hyperlink" Target="#'Part A - Overview'!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Gap Analysis  '!A1"/><Relationship Id="rId5" Type="http://schemas.openxmlformats.org/officeDocument/2006/relationships/hyperlink" Target="#'Part B - Overview'!A1"/><Relationship Id="rId10" Type="http://schemas.openxmlformats.org/officeDocument/2006/relationships/hyperlink" Target="#'What is the workforce you need'!A1"/><Relationship Id="rId4" Type="http://schemas.openxmlformats.org/officeDocument/2006/relationships/hyperlink" Target="#'Business Goals'!A1"/><Relationship Id="rId9" Type="http://schemas.openxmlformats.org/officeDocument/2006/relationships/hyperlink" Target="#'Part C'!A1"/><Relationship Id="rId14" Type="http://schemas.openxmlformats.org/officeDocument/2006/relationships/hyperlink" Target="#'Analysis - Workforce Characteri'!A1"/></Relationships>
</file>

<file path=xl/drawings/_rels/drawing14.xml.rels><?xml version="1.0" encoding="UTF-8" standalone="yes"?>
<Relationships xmlns="http://schemas.openxmlformats.org/package/2006/relationships"><Relationship Id="rId8" Type="http://schemas.openxmlformats.org/officeDocument/2006/relationships/hyperlink" Target="#'Your Plan'!A1"/><Relationship Id="rId13" Type="http://schemas.openxmlformats.org/officeDocument/2006/relationships/hyperlink" Target="#'Gap Analysis  '!A1"/><Relationship Id="rId3" Type="http://schemas.openxmlformats.org/officeDocument/2006/relationships/hyperlink" Target="#Implications!A1"/><Relationship Id="rId7" Type="http://schemas.openxmlformats.org/officeDocument/2006/relationships/hyperlink" Target="#'Part B - Overview'!A1"/><Relationship Id="rId12" Type="http://schemas.openxmlformats.org/officeDocument/2006/relationships/hyperlink" Target="#'What is the workforce you need'!A1"/><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hyperlink" Target="#'Business Goals'!A1"/><Relationship Id="rId11" Type="http://schemas.openxmlformats.org/officeDocument/2006/relationships/hyperlink" Target="#'Part C'!A1"/><Relationship Id="rId5" Type="http://schemas.openxmlformats.org/officeDocument/2006/relationships/hyperlink" Target="#Home!A1"/><Relationship Id="rId10" Type="http://schemas.openxmlformats.org/officeDocument/2006/relationships/hyperlink" Target="#'Appendix - Data sources'!A1"/><Relationship Id="rId4" Type="http://schemas.openxmlformats.org/officeDocument/2006/relationships/hyperlink" Target="#'Part A - Overview'!A1"/><Relationship Id="rId9" Type="http://schemas.openxmlformats.org/officeDocument/2006/relationships/hyperlink" Target="#'Appendix - Indicators'!A1"/><Relationship Id="rId14" Type="http://schemas.openxmlformats.org/officeDocument/2006/relationships/hyperlink" Target="#'What is the workforce you have'!A1"/></Relationships>
</file>

<file path=xl/drawings/_rels/drawing15.xml.rels><?xml version="1.0" encoding="UTF-8" standalone="yes"?>
<Relationships xmlns="http://schemas.openxmlformats.org/package/2006/relationships"><Relationship Id="rId8" Type="http://schemas.openxmlformats.org/officeDocument/2006/relationships/hyperlink" Target="#'Appendix - Data sources'!A1"/><Relationship Id="rId13" Type="http://schemas.openxmlformats.org/officeDocument/2006/relationships/hyperlink" Target="#'What is the workforce you have'!A1"/><Relationship Id="rId3" Type="http://schemas.openxmlformats.org/officeDocument/2006/relationships/hyperlink" Target="#Home!A1"/><Relationship Id="rId7" Type="http://schemas.openxmlformats.org/officeDocument/2006/relationships/hyperlink" Target="#'Appendix - Indicators'!A1"/><Relationship Id="rId12" Type="http://schemas.openxmlformats.org/officeDocument/2006/relationships/hyperlink" Target="#Implications!A1"/><Relationship Id="rId2" Type="http://schemas.openxmlformats.org/officeDocument/2006/relationships/hyperlink" Target="#'Part A - Overview'!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Gap Analysis  '!A1"/><Relationship Id="rId5" Type="http://schemas.openxmlformats.org/officeDocument/2006/relationships/hyperlink" Target="#'Part B - Overview'!A1"/><Relationship Id="rId10" Type="http://schemas.openxmlformats.org/officeDocument/2006/relationships/hyperlink" Target="#'What is the workforce you need'!A1"/><Relationship Id="rId4" Type="http://schemas.openxmlformats.org/officeDocument/2006/relationships/hyperlink" Target="#'Business Goals'!A1"/><Relationship Id="rId9" Type="http://schemas.openxmlformats.org/officeDocument/2006/relationships/hyperlink" Target="#'Part C'!A1"/></Relationships>
</file>

<file path=xl/drawings/_rels/drawing16.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17.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18.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6"/><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19.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9"/><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xml.rels><?xml version="1.0" encoding="UTF-8" standalone="yes"?>
<Relationships xmlns="http://schemas.openxmlformats.org/package/2006/relationships"><Relationship Id="rId8" Type="http://schemas.openxmlformats.org/officeDocument/2006/relationships/hyperlink" Target="#'Business Goals'!A1"/><Relationship Id="rId3" Type="http://schemas.openxmlformats.org/officeDocument/2006/relationships/hyperlink" Target="#Home!A1"/><Relationship Id="rId7" Type="http://schemas.openxmlformats.org/officeDocument/2006/relationships/hyperlink" Target="#'Appendix - Data sources'!A1"/><Relationship Id="rId2" Type="http://schemas.openxmlformats.org/officeDocument/2006/relationships/hyperlink" Target="#'Part B - Overview'!A1"/><Relationship Id="rId1" Type="http://schemas.openxmlformats.org/officeDocument/2006/relationships/image" Target="../media/image1.png"/><Relationship Id="rId6" Type="http://schemas.openxmlformats.org/officeDocument/2006/relationships/hyperlink" Target="#'Appendix - Indicators'!A1"/><Relationship Id="rId11" Type="http://schemas.openxmlformats.org/officeDocument/2006/relationships/image" Target="../media/image3.png"/><Relationship Id="rId5" Type="http://schemas.openxmlformats.org/officeDocument/2006/relationships/hyperlink" Target="#'Your Plan'!A1"/><Relationship Id="rId10" Type="http://schemas.openxmlformats.org/officeDocument/2006/relationships/image" Target="../media/image2.png"/><Relationship Id="rId4" Type="http://schemas.openxmlformats.org/officeDocument/2006/relationships/hyperlink" Target="#'Part A - Overview'!A1"/><Relationship Id="rId9" Type="http://schemas.openxmlformats.org/officeDocument/2006/relationships/hyperlink" Target="#'Part C'!A1"/></Relationships>
</file>

<file path=xl/drawings/_rels/drawing20.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0"/><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1.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1"/><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2.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3"/><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3.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4"/><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4.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6"/><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5.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7"/><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6.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8"/><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7.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19"/><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8.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20"/><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29.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21"/><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xml.rels><?xml version="1.0" encoding="UTF-8" standalone="yes"?>
<Relationships xmlns="http://schemas.openxmlformats.org/package/2006/relationships"><Relationship Id="rId8" Type="http://schemas.openxmlformats.org/officeDocument/2006/relationships/hyperlink" Target="#'Business Goals'!A1"/><Relationship Id="rId13" Type="http://schemas.openxmlformats.org/officeDocument/2006/relationships/hyperlink" Target="https://www.fairwork.gov.au/employment-conditions/awards" TargetMode="External"/><Relationship Id="rId3" Type="http://schemas.openxmlformats.org/officeDocument/2006/relationships/hyperlink" Target="#Home!A1"/><Relationship Id="rId7" Type="http://schemas.openxmlformats.org/officeDocument/2006/relationships/hyperlink" Target="#'Appendix - Data sources'!A1"/><Relationship Id="rId12" Type="http://schemas.openxmlformats.org/officeDocument/2006/relationships/hyperlink" Target="https://www.ndiscommission.gov.au/providers/registered-ndis-providers" TargetMode="External"/><Relationship Id="rId2" Type="http://schemas.openxmlformats.org/officeDocument/2006/relationships/hyperlink" Target="#'Part B - Overview'!A1"/><Relationship Id="rId1" Type="http://schemas.openxmlformats.org/officeDocument/2006/relationships/image" Target="../media/image1.png"/><Relationship Id="rId6" Type="http://schemas.openxmlformats.org/officeDocument/2006/relationships/hyperlink" Target="#'Appendix - Indicators'!A1"/><Relationship Id="rId11" Type="http://schemas.openxmlformats.org/officeDocument/2006/relationships/hyperlink" Target="https://data.ndis.gov.au/explore-data" TargetMode="External"/><Relationship Id="rId5" Type="http://schemas.openxmlformats.org/officeDocument/2006/relationships/hyperlink" Target="#'Your Plan'!A1"/><Relationship Id="rId10" Type="http://schemas.openxmlformats.org/officeDocument/2006/relationships/hyperlink" Target="https://www.ndiscommission.gov.au/about/ndis-code-conduct" TargetMode="External"/><Relationship Id="rId4" Type="http://schemas.openxmlformats.org/officeDocument/2006/relationships/hyperlink" Target="#'Part A - Overview'!A1"/><Relationship Id="rId9" Type="http://schemas.openxmlformats.org/officeDocument/2006/relationships/hyperlink" Target="#'Part C'!A1"/><Relationship Id="rId14" Type="http://schemas.openxmlformats.org/officeDocument/2006/relationships/hyperlink" Target="https://www.safeworkaustralia.gov.au/" TargetMode="External"/></Relationships>
</file>

<file path=xl/drawings/_rels/drawing30.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22"/><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1.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23"/><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2.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24"/><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3.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32"/><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4.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34"/><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5.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36"/><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6.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38"/><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7.xml.rels><?xml version="1.0" encoding="UTF-8" standalone="yes"?>
<Relationships xmlns="http://schemas.openxmlformats.org/package/2006/relationships"><Relationship Id="rId8" Type="http://schemas.openxmlformats.org/officeDocument/2006/relationships/hyperlink" Target="#'Appendix - Data sources'!A1"/><Relationship Id="rId3" Type="http://schemas.openxmlformats.org/officeDocument/2006/relationships/hyperlink" Target="#'Part B - Overview'!A1"/><Relationship Id="rId7" Type="http://schemas.openxmlformats.org/officeDocument/2006/relationships/hyperlink" Target="#'Appendix - Indicators'!A1"/><Relationship Id="rId2" Type="http://schemas.openxmlformats.org/officeDocument/2006/relationships/hyperlink" Target="#'Priorities &amp; Strategies'!A1"/><Relationship Id="rId1" Type="http://schemas.openxmlformats.org/officeDocument/2006/relationships/image" Target="../media/image1.png"/><Relationship Id="rId6" Type="http://schemas.openxmlformats.org/officeDocument/2006/relationships/hyperlink" Target="#'Your Plan'!A1"/><Relationship Id="rId11" Type="http://schemas.openxmlformats.org/officeDocument/2006/relationships/hyperlink" Target="#'Priorities &amp; Strategies'!A39"/><Relationship Id="rId5" Type="http://schemas.openxmlformats.org/officeDocument/2006/relationships/hyperlink" Target="#'Part A - Overview'!A1"/><Relationship Id="rId10" Type="http://schemas.openxmlformats.org/officeDocument/2006/relationships/hyperlink" Target="#'Part C'!A1"/><Relationship Id="rId4" Type="http://schemas.openxmlformats.org/officeDocument/2006/relationships/hyperlink" Target="#Home!A1"/><Relationship Id="rId9" Type="http://schemas.openxmlformats.org/officeDocument/2006/relationships/hyperlink" Target="#'Business Goals'!A1"/></Relationships>
</file>

<file path=xl/drawings/_rels/drawing38.xml.rels><?xml version="1.0" encoding="UTF-8" standalone="yes"?>
<Relationships xmlns="http://schemas.openxmlformats.org/package/2006/relationships"><Relationship Id="rId8" Type="http://schemas.openxmlformats.org/officeDocument/2006/relationships/hyperlink" Target="#'Your Plan'!A1"/><Relationship Id="rId3" Type="http://schemas.openxmlformats.org/officeDocument/2006/relationships/hyperlink" Target="#'Part C'!A1"/><Relationship Id="rId7" Type="http://schemas.openxmlformats.org/officeDocument/2006/relationships/hyperlink" Target="#'Part A - Overview'!A1"/><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hyperlink" Target="#Home!A1"/><Relationship Id="rId11" Type="http://schemas.openxmlformats.org/officeDocument/2006/relationships/hyperlink" Target="#'Business Goals'!A1"/><Relationship Id="rId5" Type="http://schemas.openxmlformats.org/officeDocument/2006/relationships/hyperlink" Target="#'Part B - Overview'!A1"/><Relationship Id="rId10" Type="http://schemas.openxmlformats.org/officeDocument/2006/relationships/hyperlink" Target="#'Appendix - Data sources'!A1"/><Relationship Id="rId4" Type="http://schemas.openxmlformats.org/officeDocument/2006/relationships/image" Target="../media/image1.png"/><Relationship Id="rId9" Type="http://schemas.openxmlformats.org/officeDocument/2006/relationships/hyperlink" Target="#'Appendix - Indicators'!A1"/></Relationships>
</file>

<file path=xl/drawings/_rels/drawing39.xml.rels><?xml version="1.0" encoding="UTF-8" standalone="yes"?>
<Relationships xmlns="http://schemas.openxmlformats.org/package/2006/relationships"><Relationship Id="rId8" Type="http://schemas.openxmlformats.org/officeDocument/2006/relationships/hyperlink" Target="#'Part A - Overview'!A1"/><Relationship Id="rId13" Type="http://schemas.openxmlformats.org/officeDocument/2006/relationships/hyperlink" Target="#'Appendix - Data sources'!A1"/><Relationship Id="rId3" Type="http://schemas.openxmlformats.org/officeDocument/2006/relationships/hyperlink" Target="#'Data - Workforce Characteristic'!A1"/><Relationship Id="rId7" Type="http://schemas.openxmlformats.org/officeDocument/2006/relationships/hyperlink" Target="#'Analysis - Workforce Capability'!A1"/><Relationship Id="rId12" Type="http://schemas.openxmlformats.org/officeDocument/2006/relationships/hyperlink" Target="#'Appendix - Indicators'!A1"/><Relationship Id="rId2" Type="http://schemas.openxmlformats.org/officeDocument/2006/relationships/hyperlink" Target="#'Business Goals'!A1"/><Relationship Id="rId1" Type="http://schemas.openxmlformats.org/officeDocument/2006/relationships/image" Target="../media/image1.png"/><Relationship Id="rId6" Type="http://schemas.openxmlformats.org/officeDocument/2006/relationships/hyperlink" Target="#'Data - Workforce Capability'!A1"/><Relationship Id="rId11" Type="http://schemas.openxmlformats.org/officeDocument/2006/relationships/hyperlink" Target="#'Your Plan'!A1"/><Relationship Id="rId5" Type="http://schemas.openxmlformats.org/officeDocument/2006/relationships/hyperlink" Target="#'Analysis - Workplace Culture'!A1"/><Relationship Id="rId15" Type="http://schemas.openxmlformats.org/officeDocument/2006/relationships/hyperlink" Target="#'Analysis - Workforce Characteri'!A1"/><Relationship Id="rId10" Type="http://schemas.openxmlformats.org/officeDocument/2006/relationships/hyperlink" Target="#'Part B - Overview'!A1"/><Relationship Id="rId4" Type="http://schemas.openxmlformats.org/officeDocument/2006/relationships/hyperlink" Target="#'Data - Workplace Culture'!A1"/><Relationship Id="rId9" Type="http://schemas.openxmlformats.org/officeDocument/2006/relationships/hyperlink" Target="#Home!A1"/><Relationship Id="rId14" Type="http://schemas.openxmlformats.org/officeDocument/2006/relationships/hyperlink" Target="#'Part C'!A1"/></Relationships>
</file>

<file path=xl/drawings/_rels/drawing4.xml.rels><?xml version="1.0" encoding="UTF-8" standalone="yes"?>
<Relationships xmlns="http://schemas.openxmlformats.org/package/2006/relationships"><Relationship Id="rId8" Type="http://schemas.openxmlformats.org/officeDocument/2006/relationships/hyperlink" Target="#'Part A - Overview'!A1"/><Relationship Id="rId13" Type="http://schemas.openxmlformats.org/officeDocument/2006/relationships/hyperlink" Target="#'Appendix - Data sources'!A1"/><Relationship Id="rId3" Type="http://schemas.openxmlformats.org/officeDocument/2006/relationships/hyperlink" Target="#'Business Goals'!A1"/><Relationship Id="rId7" Type="http://schemas.openxmlformats.org/officeDocument/2006/relationships/hyperlink" Target="#'Analysis - Workforce Capability'!A1"/><Relationship Id="rId12" Type="http://schemas.openxmlformats.org/officeDocument/2006/relationships/hyperlink" Target="#'Appendix - Indicators'!A1"/><Relationship Id="rId2" Type="http://schemas.openxmlformats.org/officeDocument/2006/relationships/hyperlink" Target="#'Data - Workforce Characteristic'!A1"/><Relationship Id="rId1" Type="http://schemas.openxmlformats.org/officeDocument/2006/relationships/image" Target="../media/image1.png"/><Relationship Id="rId6" Type="http://schemas.openxmlformats.org/officeDocument/2006/relationships/hyperlink" Target="#'Data - Workforce Capability'!A1"/><Relationship Id="rId11" Type="http://schemas.openxmlformats.org/officeDocument/2006/relationships/hyperlink" Target="#'Your Plan'!A1"/><Relationship Id="rId5" Type="http://schemas.openxmlformats.org/officeDocument/2006/relationships/hyperlink" Target="#'Analysis - Workplace Culture'!A1"/><Relationship Id="rId15" Type="http://schemas.openxmlformats.org/officeDocument/2006/relationships/hyperlink" Target="#'Analysis - Workforce Characteri'!A1"/><Relationship Id="rId10" Type="http://schemas.openxmlformats.org/officeDocument/2006/relationships/hyperlink" Target="#'Part B - Overview'!A1"/><Relationship Id="rId4" Type="http://schemas.openxmlformats.org/officeDocument/2006/relationships/hyperlink" Target="#'Data - Workplace Culture'!A1"/><Relationship Id="rId9" Type="http://schemas.openxmlformats.org/officeDocument/2006/relationships/hyperlink" Target="#Home!A1"/><Relationship Id="rId14" Type="http://schemas.openxmlformats.org/officeDocument/2006/relationships/hyperlink" Target="#'Part C'!A1"/></Relationships>
</file>

<file path=xl/drawings/_rels/drawing40.xml.rels><?xml version="1.0" encoding="UTF-8" standalone="yes"?>
<Relationships xmlns="http://schemas.openxmlformats.org/package/2006/relationships"><Relationship Id="rId8" Type="http://schemas.openxmlformats.org/officeDocument/2006/relationships/hyperlink" Target="#'Part A - Overview'!A1"/><Relationship Id="rId13" Type="http://schemas.openxmlformats.org/officeDocument/2006/relationships/hyperlink" Target="#'Appendix - Data sources'!A1"/><Relationship Id="rId3" Type="http://schemas.openxmlformats.org/officeDocument/2006/relationships/hyperlink" Target="#'Data - Workforce Characteristic'!A1"/><Relationship Id="rId7" Type="http://schemas.openxmlformats.org/officeDocument/2006/relationships/hyperlink" Target="#'Analysis - Workforce Capability'!A1"/><Relationship Id="rId12" Type="http://schemas.openxmlformats.org/officeDocument/2006/relationships/hyperlink" Target="#'Appendix - Indicators'!A1"/><Relationship Id="rId2" Type="http://schemas.openxmlformats.org/officeDocument/2006/relationships/hyperlink" Target="#'Business Goals'!A1"/><Relationship Id="rId1" Type="http://schemas.openxmlformats.org/officeDocument/2006/relationships/image" Target="../media/image1.png"/><Relationship Id="rId6" Type="http://schemas.openxmlformats.org/officeDocument/2006/relationships/hyperlink" Target="#'Data - Workforce Capability'!A1"/><Relationship Id="rId11" Type="http://schemas.openxmlformats.org/officeDocument/2006/relationships/hyperlink" Target="#'Your Plan'!A1"/><Relationship Id="rId5" Type="http://schemas.openxmlformats.org/officeDocument/2006/relationships/hyperlink" Target="#'Analysis - Workplace Culture'!A1"/><Relationship Id="rId15" Type="http://schemas.openxmlformats.org/officeDocument/2006/relationships/hyperlink" Target="#'Analysis - Workforce Characteri'!A1"/><Relationship Id="rId10" Type="http://schemas.openxmlformats.org/officeDocument/2006/relationships/hyperlink" Target="#'Part B - Overview'!A1"/><Relationship Id="rId4" Type="http://schemas.openxmlformats.org/officeDocument/2006/relationships/hyperlink" Target="#'Data - Workplace Culture'!A1"/><Relationship Id="rId9" Type="http://schemas.openxmlformats.org/officeDocument/2006/relationships/hyperlink" Target="#Home!A1"/><Relationship Id="rId14" Type="http://schemas.openxmlformats.org/officeDocument/2006/relationships/hyperlink" Target="#'Part C'!A1"/></Relationships>
</file>

<file path=xl/drawings/_rels/drawing5.xml.rels><?xml version="1.0" encoding="UTF-8" standalone="yes"?>
<Relationships xmlns="http://schemas.openxmlformats.org/package/2006/relationships"><Relationship Id="rId8" Type="http://schemas.openxmlformats.org/officeDocument/2006/relationships/hyperlink" Target="#'Analysis - Workplace Culture'!A1"/><Relationship Id="rId13" Type="http://schemas.openxmlformats.org/officeDocument/2006/relationships/hyperlink" Target="#'Part B - Overview'!A1"/><Relationship Id="rId3" Type="http://schemas.openxmlformats.org/officeDocument/2006/relationships/hyperlink" Target="#'Appendix - Indicators'!A1"/><Relationship Id="rId7" Type="http://schemas.openxmlformats.org/officeDocument/2006/relationships/hyperlink" Target="#'Data - Workplace Culture'!A1"/><Relationship Id="rId12" Type="http://schemas.openxmlformats.org/officeDocument/2006/relationships/hyperlink" Target="#Home!A1"/><Relationship Id="rId2" Type="http://schemas.openxmlformats.org/officeDocument/2006/relationships/hyperlink" Target="#'Appendix - Data sources'!A1"/><Relationship Id="rId1" Type="http://schemas.openxmlformats.org/officeDocument/2006/relationships/image" Target="../media/image1.png"/><Relationship Id="rId6" Type="http://schemas.openxmlformats.org/officeDocument/2006/relationships/hyperlink" Target="#'Data - Workforce Characteristic'!A1"/><Relationship Id="rId11" Type="http://schemas.openxmlformats.org/officeDocument/2006/relationships/hyperlink" Target="#'Part A - Overview'!A1"/><Relationship Id="rId5" Type="http://schemas.openxmlformats.org/officeDocument/2006/relationships/hyperlink" Target="#'Business Goals'!A1"/><Relationship Id="rId15" Type="http://schemas.openxmlformats.org/officeDocument/2006/relationships/hyperlink" Target="#'Part C'!A1"/><Relationship Id="rId10" Type="http://schemas.openxmlformats.org/officeDocument/2006/relationships/hyperlink" Target="#'Analysis - Workforce Capability'!A1"/><Relationship Id="rId4" Type="http://schemas.openxmlformats.org/officeDocument/2006/relationships/hyperlink" Target="#'Analysis - Workforce Characteri'!A1"/><Relationship Id="rId9" Type="http://schemas.openxmlformats.org/officeDocument/2006/relationships/hyperlink" Target="#'Data - Workforce Capability'!A1"/><Relationship Id="rId14" Type="http://schemas.openxmlformats.org/officeDocument/2006/relationships/hyperlink" Target="#'Your Plan'!A1"/></Relationships>
</file>

<file path=xl/drawings/_rels/drawing6.xml.rels><?xml version="1.0" encoding="UTF-8" standalone="yes"?>
<Relationships xmlns="http://schemas.openxmlformats.org/package/2006/relationships"><Relationship Id="rId8" Type="http://schemas.openxmlformats.org/officeDocument/2006/relationships/hyperlink" Target="#'Part A - Overview'!A1"/><Relationship Id="rId13" Type="http://schemas.openxmlformats.org/officeDocument/2006/relationships/hyperlink" Target="#'Appendix - Data sources'!A1"/><Relationship Id="rId3" Type="http://schemas.openxmlformats.org/officeDocument/2006/relationships/hyperlink" Target="#'Business Goals'!A1"/><Relationship Id="rId7" Type="http://schemas.openxmlformats.org/officeDocument/2006/relationships/hyperlink" Target="#'Analysis - Workforce Capability'!A1"/><Relationship Id="rId12" Type="http://schemas.openxmlformats.org/officeDocument/2006/relationships/hyperlink" Target="#'Appendix - Indicators'!A1"/><Relationship Id="rId2" Type="http://schemas.openxmlformats.org/officeDocument/2006/relationships/hyperlink" Target="#'Data - Workplace Culture'!A1"/><Relationship Id="rId1" Type="http://schemas.openxmlformats.org/officeDocument/2006/relationships/image" Target="../media/image1.png"/><Relationship Id="rId6" Type="http://schemas.openxmlformats.org/officeDocument/2006/relationships/hyperlink" Target="#'Data - Workforce Capability'!A1"/><Relationship Id="rId11" Type="http://schemas.openxmlformats.org/officeDocument/2006/relationships/hyperlink" Target="#'Your Plan'!A1"/><Relationship Id="rId5" Type="http://schemas.openxmlformats.org/officeDocument/2006/relationships/hyperlink" Target="#'Analysis - Workplace Culture'!A1"/><Relationship Id="rId15" Type="http://schemas.openxmlformats.org/officeDocument/2006/relationships/hyperlink" Target="#'Analysis - Workforce Characteri'!A1"/><Relationship Id="rId10" Type="http://schemas.openxmlformats.org/officeDocument/2006/relationships/hyperlink" Target="#'Part B - Overview'!A1"/><Relationship Id="rId4" Type="http://schemas.openxmlformats.org/officeDocument/2006/relationships/hyperlink" Target="#'Data - Workforce Characteristic'!A1"/><Relationship Id="rId9" Type="http://schemas.openxmlformats.org/officeDocument/2006/relationships/hyperlink" Target="#Home!A1"/><Relationship Id="rId14" Type="http://schemas.openxmlformats.org/officeDocument/2006/relationships/hyperlink" Target="#'Part C'!A1"/></Relationships>
</file>

<file path=xl/drawings/_rels/drawing7.xml.rels><?xml version="1.0" encoding="UTF-8" standalone="yes"?>
<Relationships xmlns="http://schemas.openxmlformats.org/package/2006/relationships"><Relationship Id="rId8" Type="http://schemas.openxmlformats.org/officeDocument/2006/relationships/hyperlink" Target="#'Data - Workforce Capability'!A1"/><Relationship Id="rId13" Type="http://schemas.openxmlformats.org/officeDocument/2006/relationships/hyperlink" Target="#'Your Plan'!A1"/><Relationship Id="rId3" Type="http://schemas.openxmlformats.org/officeDocument/2006/relationships/hyperlink" Target="#'Appendix - Indicators'!A1"/><Relationship Id="rId7" Type="http://schemas.openxmlformats.org/officeDocument/2006/relationships/hyperlink" Target="#'Data - Workplace Culture'!A1"/><Relationship Id="rId12" Type="http://schemas.openxmlformats.org/officeDocument/2006/relationships/hyperlink" Target="#'Part B - Overview'!A1"/><Relationship Id="rId2" Type="http://schemas.openxmlformats.org/officeDocument/2006/relationships/hyperlink" Target="#'Appendix - Data sources'!A1"/><Relationship Id="rId1" Type="http://schemas.openxmlformats.org/officeDocument/2006/relationships/image" Target="../media/image1.png"/><Relationship Id="rId6" Type="http://schemas.openxmlformats.org/officeDocument/2006/relationships/hyperlink" Target="#'Data - Workforce Characteristic'!A1"/><Relationship Id="rId11" Type="http://schemas.openxmlformats.org/officeDocument/2006/relationships/hyperlink" Target="#Home!A1"/><Relationship Id="rId5" Type="http://schemas.openxmlformats.org/officeDocument/2006/relationships/hyperlink" Target="#'Business Goals'!A1"/><Relationship Id="rId15" Type="http://schemas.openxmlformats.org/officeDocument/2006/relationships/hyperlink" Target="#'Analysis - Workforce Characteri'!A1"/><Relationship Id="rId10" Type="http://schemas.openxmlformats.org/officeDocument/2006/relationships/hyperlink" Target="#'Part A - Overview'!A1"/><Relationship Id="rId4" Type="http://schemas.openxmlformats.org/officeDocument/2006/relationships/hyperlink" Target="#'Analysis - Workplace Culture'!A1"/><Relationship Id="rId9" Type="http://schemas.openxmlformats.org/officeDocument/2006/relationships/hyperlink" Target="#'Analysis - Workforce Capability'!A1"/><Relationship Id="rId14" Type="http://schemas.openxmlformats.org/officeDocument/2006/relationships/hyperlink" Target="#'Part C'!A1"/></Relationships>
</file>

<file path=xl/drawings/_rels/drawing8.xml.rels><?xml version="1.0" encoding="UTF-8" standalone="yes"?>
<Relationships xmlns="http://schemas.openxmlformats.org/package/2006/relationships"><Relationship Id="rId8" Type="http://schemas.openxmlformats.org/officeDocument/2006/relationships/hyperlink" Target="#'Part A - Overview'!A1"/><Relationship Id="rId13" Type="http://schemas.openxmlformats.org/officeDocument/2006/relationships/hyperlink" Target="#'Appendix - Data sources'!A1"/><Relationship Id="rId3" Type="http://schemas.openxmlformats.org/officeDocument/2006/relationships/hyperlink" Target="#'Data - Workforce Characteristic'!A1"/><Relationship Id="rId7" Type="http://schemas.openxmlformats.org/officeDocument/2006/relationships/hyperlink" Target="#'Analysis - Workforce Capability'!A1"/><Relationship Id="rId12" Type="http://schemas.openxmlformats.org/officeDocument/2006/relationships/hyperlink" Target="#'Appendix - Indicators'!A1"/><Relationship Id="rId2" Type="http://schemas.openxmlformats.org/officeDocument/2006/relationships/hyperlink" Target="#'Business Goals'!A1"/><Relationship Id="rId1" Type="http://schemas.openxmlformats.org/officeDocument/2006/relationships/image" Target="../media/image1.png"/><Relationship Id="rId6" Type="http://schemas.openxmlformats.org/officeDocument/2006/relationships/hyperlink" Target="#'Data - Workforce Capability'!A1"/><Relationship Id="rId11" Type="http://schemas.openxmlformats.org/officeDocument/2006/relationships/hyperlink" Target="#'Your Plan'!A1"/><Relationship Id="rId5" Type="http://schemas.openxmlformats.org/officeDocument/2006/relationships/hyperlink" Target="#'Analysis - Workplace Culture'!A1"/><Relationship Id="rId15" Type="http://schemas.openxmlformats.org/officeDocument/2006/relationships/hyperlink" Target="#'Analysis - Workforce Characteri'!A1"/><Relationship Id="rId10" Type="http://schemas.openxmlformats.org/officeDocument/2006/relationships/hyperlink" Target="#'Part B - Overview'!A1"/><Relationship Id="rId4" Type="http://schemas.openxmlformats.org/officeDocument/2006/relationships/hyperlink" Target="#'Data - Workplace Culture'!A1"/><Relationship Id="rId9" Type="http://schemas.openxmlformats.org/officeDocument/2006/relationships/hyperlink" Target="#Home!A1"/><Relationship Id="rId14" Type="http://schemas.openxmlformats.org/officeDocument/2006/relationships/hyperlink" Target="#'Part C'!A1"/></Relationships>
</file>

<file path=xl/drawings/_rels/drawing9.xml.rels><?xml version="1.0" encoding="UTF-8" standalone="yes"?>
<Relationships xmlns="http://schemas.openxmlformats.org/package/2006/relationships"><Relationship Id="rId8" Type="http://schemas.openxmlformats.org/officeDocument/2006/relationships/hyperlink" Target="#'Data - Workplace Culture'!A1"/><Relationship Id="rId13" Type="http://schemas.openxmlformats.org/officeDocument/2006/relationships/hyperlink" Target="#'Part B - Overview'!A1"/><Relationship Id="rId3" Type="http://schemas.openxmlformats.org/officeDocument/2006/relationships/hyperlink" Target="#'Appendix - Indicators'!A1"/><Relationship Id="rId7" Type="http://schemas.openxmlformats.org/officeDocument/2006/relationships/hyperlink" Target="#'Data - Workforce Characteristic'!A1"/><Relationship Id="rId12" Type="http://schemas.openxmlformats.org/officeDocument/2006/relationships/hyperlink" Target="#Home!A1"/><Relationship Id="rId2" Type="http://schemas.openxmlformats.org/officeDocument/2006/relationships/hyperlink" Target="https://workforcecapability.ndiscommission.gov.au/framework" TargetMode="External"/><Relationship Id="rId16" Type="http://schemas.openxmlformats.org/officeDocument/2006/relationships/hyperlink" Target="#'Analysis - Workforce Characteri'!A1"/><Relationship Id="rId1" Type="http://schemas.openxmlformats.org/officeDocument/2006/relationships/image" Target="../media/image1.png"/><Relationship Id="rId6" Type="http://schemas.openxmlformats.org/officeDocument/2006/relationships/hyperlink" Target="#'Business Goals'!A1"/><Relationship Id="rId11" Type="http://schemas.openxmlformats.org/officeDocument/2006/relationships/hyperlink" Target="#'Part A - Overview'!A1"/><Relationship Id="rId5" Type="http://schemas.openxmlformats.org/officeDocument/2006/relationships/hyperlink" Target="#'Analysis - Workforce Capability'!A1"/><Relationship Id="rId15" Type="http://schemas.openxmlformats.org/officeDocument/2006/relationships/hyperlink" Target="#'Part C'!A1"/><Relationship Id="rId10" Type="http://schemas.openxmlformats.org/officeDocument/2006/relationships/hyperlink" Target="#'Data - Workforce Capability'!A1"/><Relationship Id="rId4" Type="http://schemas.openxmlformats.org/officeDocument/2006/relationships/hyperlink" Target="#'Appendix - Data sources'!A1"/><Relationship Id="rId9" Type="http://schemas.openxmlformats.org/officeDocument/2006/relationships/hyperlink" Target="#'Analysis - Workplace Culture'!A1"/><Relationship Id="rId14" Type="http://schemas.openxmlformats.org/officeDocument/2006/relationships/hyperlink" Target="#'Your Plan'!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7</xdr:col>
      <xdr:colOff>228600</xdr:colOff>
      <xdr:row>0</xdr:row>
      <xdr:rowOff>1045929</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3</xdr:col>
      <xdr:colOff>317500</xdr:colOff>
      <xdr:row>25</xdr:row>
      <xdr:rowOff>158750</xdr:rowOff>
    </xdr:from>
    <xdr:to>
      <xdr:col>3</xdr:col>
      <xdr:colOff>479213</xdr:colOff>
      <xdr:row>26</xdr:row>
      <xdr:rowOff>136625</xdr:rowOff>
    </xdr:to>
    <xdr:grpSp>
      <xdr:nvGrpSpPr>
        <xdr:cNvPr id="36" name="Group 14" descr="Icon of a finger pressing a button indicating to users they can click here" title="Finger pressing a button">
          <a:extLst>
            <a:ext uri="{FF2B5EF4-FFF2-40B4-BE49-F238E27FC236}">
              <a16:creationId xmlns:a16="http://schemas.microsoft.com/office/drawing/2014/main" id="{00000000-0008-0000-0000-000024000000}"/>
            </a:ext>
          </a:extLst>
        </xdr:cNvPr>
        <xdr:cNvGrpSpPr>
          <a:grpSpLocks noChangeAspect="1"/>
        </xdr:cNvGrpSpPr>
      </xdr:nvGrpSpPr>
      <xdr:grpSpPr>
        <a:xfrm>
          <a:off x="2228850" y="17519650"/>
          <a:ext cx="161713" cy="212825"/>
          <a:chOff x="1930400" y="2159000"/>
          <a:chExt cx="376238" cy="533400"/>
        </a:xfrm>
        <a:solidFill>
          <a:schemeClr val="bg1"/>
        </a:solidFill>
      </xdr:grpSpPr>
      <xdr:sp macro="" textlink="">
        <xdr:nvSpPr>
          <xdr:cNvPr id="37" name="Freeform 64">
            <a:extLst>
              <a:ext uri="{FF2B5EF4-FFF2-40B4-BE49-F238E27FC236}">
                <a16:creationId xmlns:a16="http://schemas.microsoft.com/office/drawing/2014/main" id="{00000000-0008-0000-0000-000025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5">
            <a:extLst>
              <a:ext uri="{FF2B5EF4-FFF2-40B4-BE49-F238E27FC236}">
                <a16:creationId xmlns:a16="http://schemas.microsoft.com/office/drawing/2014/main" id="{00000000-0008-0000-0000-000026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2" name="Freeform 66">
            <a:extLst>
              <a:ext uri="{FF2B5EF4-FFF2-40B4-BE49-F238E27FC236}">
                <a16:creationId xmlns:a16="http://schemas.microsoft.com/office/drawing/2014/main" id="{00000000-0008-0000-0000-00003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clientData/>
  </xdr:twoCellAnchor>
  <xdr:twoCellAnchor>
    <xdr:from>
      <xdr:col>0</xdr:col>
      <xdr:colOff>180110</xdr:colOff>
      <xdr:row>1</xdr:row>
      <xdr:rowOff>0</xdr:rowOff>
    </xdr:from>
    <xdr:to>
      <xdr:col>11</xdr:col>
      <xdr:colOff>246735</xdr:colOff>
      <xdr:row>1</xdr:row>
      <xdr:rowOff>994637</xdr:rowOff>
    </xdr:to>
    <xdr:grpSp>
      <xdr:nvGrpSpPr>
        <xdr:cNvPr id="24" name="Group 23">
          <a:extLst>
            <a:ext uri="{FF2B5EF4-FFF2-40B4-BE49-F238E27FC236}">
              <a16:creationId xmlns:a16="http://schemas.microsoft.com/office/drawing/2014/main" id="{00000000-0008-0000-0000-000018000000}"/>
            </a:ext>
          </a:extLst>
        </xdr:cNvPr>
        <xdr:cNvGrpSpPr/>
      </xdr:nvGrpSpPr>
      <xdr:grpSpPr>
        <a:xfrm>
          <a:off x="180110" y="1200150"/>
          <a:ext cx="7261175" cy="994637"/>
          <a:chOff x="190671" y="7326128"/>
          <a:chExt cx="7328682" cy="1000823"/>
        </a:xfrm>
      </xdr:grpSpPr>
      <xdr:grpSp>
        <xdr:nvGrpSpPr>
          <xdr:cNvPr id="25" name="Group 24">
            <a:extLst>
              <a:ext uri="{FF2B5EF4-FFF2-40B4-BE49-F238E27FC236}">
                <a16:creationId xmlns:a16="http://schemas.microsoft.com/office/drawing/2014/main" id="{00000000-0008-0000-0000-000019000000}"/>
              </a:ext>
            </a:extLst>
          </xdr:cNvPr>
          <xdr:cNvGrpSpPr>
            <a:grpSpLocks noChangeAspect="1"/>
          </xdr:cNvGrpSpPr>
        </xdr:nvGrpSpPr>
        <xdr:grpSpPr>
          <a:xfrm>
            <a:off x="200525" y="7729502"/>
            <a:ext cx="7318828" cy="597449"/>
            <a:chOff x="594285" y="1612006"/>
            <a:chExt cx="8110877" cy="655582"/>
          </a:xfrm>
        </xdr:grpSpPr>
        <xdr:sp macro="" textlink="">
          <xdr:nvSpPr>
            <xdr:cNvPr id="33" name="Text Box 1" descr="Select this button to go to Part B of the tool" title="Part B">
              <a:hlinkClick xmlns:r="http://schemas.openxmlformats.org/officeDocument/2006/relationships" r:id="rId2"/>
              <a:extLst>
                <a:ext uri="{FF2B5EF4-FFF2-40B4-BE49-F238E27FC236}">
                  <a16:creationId xmlns:a16="http://schemas.microsoft.com/office/drawing/2014/main" id="{00000000-0008-0000-0000-000021000000}"/>
                </a:ext>
              </a:extLst>
            </xdr:cNvPr>
            <xdr:cNvSpPr txBox="1">
              <a:spLocks noChangeArrowheads="1"/>
            </xdr:cNvSpPr>
          </xdr:nvSpPr>
          <xdr:spPr bwMode="auto">
            <a:xfrm>
              <a:off x="3388327" y="1619588"/>
              <a:ext cx="720748" cy="6480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34"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000-000022000000}"/>
                </a:ext>
              </a:extLst>
            </xdr:cNvPr>
            <xdr:cNvSpPr txBox="1">
              <a:spLocks noChangeArrowheads="1"/>
            </xdr:cNvSpPr>
          </xdr:nvSpPr>
          <xdr:spPr bwMode="auto">
            <a:xfrm>
              <a:off x="594285" y="1612006"/>
              <a:ext cx="720000" cy="648000"/>
            </a:xfrm>
            <a:prstGeom prst="roundRect">
              <a:avLst/>
            </a:prstGeom>
            <a:solidFill>
              <a:srgbClr val="612C69"/>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Home</a:t>
              </a:r>
            </a:p>
          </xdr:txBody>
        </xdr:sp>
        <xdr:sp macro="" textlink="">
          <xdr:nvSpPr>
            <xdr:cNvPr id="35" name="Text Box 1" descr="Select this button to go to Part A of the tool" title="Part A - Overview">
              <a:hlinkClick xmlns:r="http://schemas.openxmlformats.org/officeDocument/2006/relationships" r:id="rId4"/>
              <a:extLst>
                <a:ext uri="{FF2B5EF4-FFF2-40B4-BE49-F238E27FC236}">
                  <a16:creationId xmlns:a16="http://schemas.microsoft.com/office/drawing/2014/main" id="{00000000-0008-0000-0000-000023000000}"/>
                </a:ext>
              </a:extLst>
            </xdr:cNvPr>
            <xdr:cNvSpPr txBox="1">
              <a:spLocks noChangeArrowheads="1"/>
            </xdr:cNvSpPr>
          </xdr:nvSpPr>
          <xdr:spPr bwMode="auto">
            <a:xfrm>
              <a:off x="2450742" y="1615049"/>
              <a:ext cx="720000" cy="648000"/>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9" name="Text Box 1" descr="Select this button to go to the Your Plan section of the tool" title="Your Plan">
              <a:hlinkClick xmlns:r="http://schemas.openxmlformats.org/officeDocument/2006/relationships" r:id="rId5"/>
              <a:extLst>
                <a:ext uri="{FF2B5EF4-FFF2-40B4-BE49-F238E27FC236}">
                  <a16:creationId xmlns:a16="http://schemas.microsoft.com/office/drawing/2014/main" id="{00000000-0008-0000-0000-000027000000}"/>
                </a:ext>
              </a:extLst>
            </xdr:cNvPr>
            <xdr:cNvSpPr txBox="1">
              <a:spLocks noChangeArrowheads="1"/>
            </xdr:cNvSpPr>
          </xdr:nvSpPr>
          <xdr:spPr bwMode="auto">
            <a:xfrm>
              <a:off x="5256888" y="1612900"/>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40" name="Text Box 1" descr="Select this button to go to the Indicators appendix" title="Appendix - Indicators">
              <a:hlinkClick xmlns:r="http://schemas.openxmlformats.org/officeDocument/2006/relationships" r:id="rId6"/>
              <a:extLst>
                <a:ext uri="{FF2B5EF4-FFF2-40B4-BE49-F238E27FC236}">
                  <a16:creationId xmlns:a16="http://schemas.microsoft.com/office/drawing/2014/main" id="{00000000-0008-0000-0000-000028000000}"/>
                </a:ext>
              </a:extLst>
            </xdr:cNvPr>
            <xdr:cNvSpPr txBox="1">
              <a:spLocks noChangeArrowheads="1"/>
            </xdr:cNvSpPr>
          </xdr:nvSpPr>
          <xdr:spPr bwMode="auto">
            <a:xfrm>
              <a:off x="7554230" y="1613128"/>
              <a:ext cx="1150932"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I</a:t>
              </a:r>
              <a:r>
                <a:rPr lang="en-AU" sz="1200" b="1" i="0" baseline="0">
                  <a:solidFill>
                    <a:schemeClr val="tx1">
                      <a:lumMod val="75000"/>
                      <a:lumOff val="25000"/>
                    </a:schemeClr>
                  </a:solidFill>
                  <a:effectLst/>
                  <a:latin typeface="+mn-lt"/>
                  <a:ea typeface="+mn-ea"/>
                  <a:cs typeface="+mn-cs"/>
                </a:rPr>
                <a:t>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41" name="Text Box 1" descr="Select this button to go to the Data Sources appendix" title="Appendix - Data Sources">
              <a:hlinkClick xmlns:r="http://schemas.openxmlformats.org/officeDocument/2006/relationships" r:id="rId7"/>
              <a:extLst>
                <a:ext uri="{FF2B5EF4-FFF2-40B4-BE49-F238E27FC236}">
                  <a16:creationId xmlns:a16="http://schemas.microsoft.com/office/drawing/2014/main" id="{00000000-0008-0000-0000-000029000000}"/>
                </a:ext>
              </a:extLst>
            </xdr:cNvPr>
            <xdr:cNvSpPr txBox="1">
              <a:spLocks noChangeArrowheads="1"/>
            </xdr:cNvSpPr>
          </xdr:nvSpPr>
          <xdr:spPr bwMode="auto">
            <a:xfrm>
              <a:off x="6189981" y="1614250"/>
              <a:ext cx="1150186"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42" name="Text Box 1" descr="Select this button to go to the Business Goals section of the tool" title="Business Goals">
              <a:hlinkClick xmlns:r="http://schemas.openxmlformats.org/officeDocument/2006/relationships" r:id="rId8"/>
              <a:extLst>
                <a:ext uri="{FF2B5EF4-FFF2-40B4-BE49-F238E27FC236}">
                  <a16:creationId xmlns:a16="http://schemas.microsoft.com/office/drawing/2014/main" id="{00000000-0008-0000-0000-00002A000000}"/>
                </a:ext>
              </a:extLst>
            </xdr:cNvPr>
            <xdr:cNvSpPr txBox="1">
              <a:spLocks noChangeArrowheads="1"/>
            </xdr:cNvSpPr>
          </xdr:nvSpPr>
          <xdr:spPr bwMode="auto">
            <a:xfrm>
              <a:off x="1520479" y="1613129"/>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43"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000-00002B000000}"/>
                </a:ext>
              </a:extLst>
            </xdr:cNvPr>
            <xdr:cNvSpPr txBox="1">
              <a:spLocks noChangeArrowheads="1"/>
            </xdr:cNvSpPr>
          </xdr:nvSpPr>
          <xdr:spPr bwMode="auto">
            <a:xfrm>
              <a:off x="4331762" y="1613702"/>
              <a:ext cx="720000" cy="648000"/>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grpSp>
        <xdr:nvGrpSpPr>
          <xdr:cNvPr id="26" name="Group 25">
            <a:extLst>
              <a:ext uri="{FF2B5EF4-FFF2-40B4-BE49-F238E27FC236}">
                <a16:creationId xmlns:a16="http://schemas.microsoft.com/office/drawing/2014/main" id="{00000000-0008-0000-0000-00001A000000}"/>
              </a:ext>
            </a:extLst>
          </xdr:cNvPr>
          <xdr:cNvGrpSpPr/>
        </xdr:nvGrpSpPr>
        <xdr:grpSpPr>
          <a:xfrm>
            <a:off x="190671" y="7326128"/>
            <a:ext cx="3168072" cy="229592"/>
            <a:chOff x="622301" y="1200150"/>
            <a:chExt cx="3151867" cy="228600"/>
          </a:xfrm>
        </xdr:grpSpPr>
        <xdr:sp macro="" textlink="">
          <xdr:nvSpPr>
            <xdr:cNvPr id="27" name="TextBox 1">
              <a:extLst>
                <a:ext uri="{FF2B5EF4-FFF2-40B4-BE49-F238E27FC236}">
                  <a16:creationId xmlns:a16="http://schemas.microsoft.com/office/drawing/2014/main" id="{00000000-0008-0000-0000-00001B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28" name="Group 2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000-00001C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29" name="Freeform 64" descr="Icon of a finger pressing a button indicating users can click here" title="Finger pressing a button">
                <a:extLst>
                  <a:ext uri="{FF2B5EF4-FFF2-40B4-BE49-F238E27FC236}">
                    <a16:creationId xmlns:a16="http://schemas.microsoft.com/office/drawing/2014/main" id="{00000000-0008-0000-0000-00001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1" name="Freeform 65">
                <a:extLst>
                  <a:ext uri="{FF2B5EF4-FFF2-40B4-BE49-F238E27FC236}">
                    <a16:creationId xmlns:a16="http://schemas.microsoft.com/office/drawing/2014/main" id="{00000000-0008-0000-0000-00001F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2" name="Freeform 66">
                <a:extLst>
                  <a:ext uri="{FF2B5EF4-FFF2-40B4-BE49-F238E27FC236}">
                    <a16:creationId xmlns:a16="http://schemas.microsoft.com/office/drawing/2014/main" id="{00000000-0008-0000-0000-000020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9</xdr:col>
      <xdr:colOff>257810</xdr:colOff>
      <xdr:row>24</xdr:row>
      <xdr:rowOff>350520</xdr:rowOff>
    </xdr:from>
    <xdr:to>
      <xdr:col>14</xdr:col>
      <xdr:colOff>246610</xdr:colOff>
      <xdr:row>26</xdr:row>
      <xdr:rowOff>37420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6131560" y="17273270"/>
          <a:ext cx="3240000" cy="360000"/>
          <a:chOff x="6131560" y="17031970"/>
          <a:chExt cx="3240000" cy="360000"/>
        </a:xfrm>
      </xdr:grpSpPr>
      <xdr:sp macro="" textlink="">
        <xdr:nvSpPr>
          <xdr:cNvPr id="2" name="Text Box 1" descr="Click this link to go to the Business Goals section of this tool." title="Link to the Business Goals section">
            <a:hlinkClick xmlns:r="http://schemas.openxmlformats.org/officeDocument/2006/relationships" r:id="rId8"/>
            <a:extLst>
              <a:ext uri="{FF2B5EF4-FFF2-40B4-BE49-F238E27FC236}">
                <a16:creationId xmlns:a16="http://schemas.microsoft.com/office/drawing/2014/main" id="{00000000-0008-0000-0000-000002000000}"/>
              </a:ext>
            </a:extLst>
          </xdr:cNvPr>
          <xdr:cNvSpPr txBox="1">
            <a:spLocks noChangeArrowheads="1"/>
          </xdr:cNvSpPr>
        </xdr:nvSpPr>
        <xdr:spPr bwMode="auto">
          <a:xfrm>
            <a:off x="6131560" y="17031970"/>
            <a:ext cx="3240000" cy="360000"/>
          </a:xfrm>
          <a:prstGeom prst="roundRect">
            <a:avLst/>
          </a:prstGeom>
          <a:solidFill>
            <a:srgbClr val="612C69"/>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1400" b="0" i="0" u="none" strike="noStrike" kern="0" cap="none" spc="0" normalizeH="0" baseline="0" noProof="0">
                <a:ln>
                  <a:noFill/>
                </a:ln>
                <a:solidFill>
                  <a:sysClr val="window" lastClr="FFFFFF"/>
                </a:solidFill>
                <a:effectLst/>
                <a:uLnTx/>
                <a:uFillTx/>
                <a:latin typeface="Calibri"/>
                <a:cs typeface="Calibri"/>
              </a:rPr>
              <a:t>Click here to go to </a:t>
            </a:r>
            <a:r>
              <a:rPr kumimoji="0" lang="en-AU" sz="1400" b="1" i="0" u="none" strike="noStrike" kern="0" cap="none" spc="0" normalizeH="0" baseline="0" noProof="0">
                <a:ln>
                  <a:noFill/>
                </a:ln>
                <a:solidFill>
                  <a:sysClr val="window" lastClr="FFFFFF"/>
                </a:solidFill>
                <a:effectLst/>
                <a:uLnTx/>
                <a:uFillTx/>
                <a:latin typeface="Calibri"/>
                <a:cs typeface="Calibri"/>
              </a:rPr>
              <a:t>Business goals </a:t>
            </a:r>
            <a:endParaRPr kumimoji="0" lang="en-AU" sz="1400" b="0" i="0" u="none" strike="noStrike" kern="0" cap="none" spc="0" normalizeH="0" baseline="0" noProof="0">
              <a:ln>
                <a:noFill/>
              </a:ln>
              <a:solidFill>
                <a:sysClr val="window" lastClr="FFFFFF"/>
              </a:solidFill>
              <a:effectLst/>
              <a:uLnTx/>
              <a:uFillTx/>
              <a:latin typeface="Calibri"/>
              <a:cs typeface="Calibri"/>
            </a:endParaRPr>
          </a:p>
        </xdr:txBody>
      </xdr:sp>
      <xdr:grpSp>
        <xdr:nvGrpSpPr>
          <xdr:cNvPr id="44" name="Group 14" descr="Icon of a finger pressing a button indicating to users they can click here" title="Finger pressing a button">
            <a:extLst>
              <a:ext uri="{FF2B5EF4-FFF2-40B4-BE49-F238E27FC236}">
                <a16:creationId xmlns:a16="http://schemas.microsoft.com/office/drawing/2014/main" id="{00000000-0008-0000-0000-00002C000000}"/>
              </a:ext>
            </a:extLst>
          </xdr:cNvPr>
          <xdr:cNvGrpSpPr>
            <a:grpSpLocks noChangeAspect="1"/>
          </xdr:cNvGrpSpPr>
        </xdr:nvGrpSpPr>
        <xdr:grpSpPr>
          <a:xfrm>
            <a:off x="6267450" y="17100550"/>
            <a:ext cx="161713" cy="212825"/>
            <a:chOff x="1930400" y="2159000"/>
            <a:chExt cx="376238" cy="533400"/>
          </a:xfrm>
          <a:solidFill>
            <a:schemeClr val="bg1"/>
          </a:solidFill>
        </xdr:grpSpPr>
        <xdr:sp macro="" textlink="">
          <xdr:nvSpPr>
            <xdr:cNvPr id="45" name="Freeform 64">
              <a:extLst>
                <a:ext uri="{FF2B5EF4-FFF2-40B4-BE49-F238E27FC236}">
                  <a16:creationId xmlns:a16="http://schemas.microsoft.com/office/drawing/2014/main" id="{00000000-0008-0000-0000-00002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6" name="Freeform 65">
              <a:extLst>
                <a:ext uri="{FF2B5EF4-FFF2-40B4-BE49-F238E27FC236}">
                  <a16:creationId xmlns:a16="http://schemas.microsoft.com/office/drawing/2014/main" id="{00000000-0008-0000-0000-00002E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7" name="Freeform 66">
              <a:extLst>
                <a:ext uri="{FF2B5EF4-FFF2-40B4-BE49-F238E27FC236}">
                  <a16:creationId xmlns:a16="http://schemas.microsoft.com/office/drawing/2014/main" id="{00000000-0008-0000-0000-00002F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50800</xdr:colOff>
      <xdr:row>2</xdr:row>
      <xdr:rowOff>16230</xdr:rowOff>
    </xdr:from>
    <xdr:to>
      <xdr:col>4</xdr:col>
      <xdr:colOff>112050</xdr:colOff>
      <xdr:row>2</xdr:row>
      <xdr:rowOff>360542</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41350" y="3064230"/>
          <a:ext cx="2042450" cy="344312"/>
          <a:chOff x="641350" y="3064230"/>
          <a:chExt cx="2042450" cy="344312"/>
        </a:xfrm>
      </xdr:grpSpPr>
      <xdr:grpSp>
        <xdr:nvGrpSpPr>
          <xdr:cNvPr id="48" name="Group 47">
            <a:extLst>
              <a:ext uri="{FF2B5EF4-FFF2-40B4-BE49-F238E27FC236}">
                <a16:creationId xmlns:a16="http://schemas.microsoft.com/office/drawing/2014/main" id="{00000000-0008-0000-0000-000030000000}"/>
              </a:ext>
            </a:extLst>
          </xdr:cNvPr>
          <xdr:cNvGrpSpPr/>
        </xdr:nvGrpSpPr>
        <xdr:grpSpPr>
          <a:xfrm>
            <a:off x="641350" y="3064230"/>
            <a:ext cx="1866194" cy="344312"/>
            <a:chOff x="4452771" y="715433"/>
            <a:chExt cx="1858433" cy="342900"/>
          </a:xfrm>
        </xdr:grpSpPr>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4452771" y="715433"/>
              <a:ext cx="1858433"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tx1">
                      <a:lumMod val="65000"/>
                      <a:lumOff val="35000"/>
                    </a:schemeClr>
                  </a:solidFill>
                  <a:latin typeface="FS Me" panose="02000506040000020004" pitchFamily="2" charset="0"/>
                </a:rPr>
                <a:t>  Version 2.2 April 2024</a:t>
              </a:r>
            </a:p>
          </xdr:txBody>
        </xdr:sp>
        <xdr:cxnSp macro="">
          <xdr:nvCxnSpPr>
            <xdr:cNvPr id="50" name="Straight Connector 49">
              <a:extLst>
                <a:ext uri="{FF2B5EF4-FFF2-40B4-BE49-F238E27FC236}">
                  <a16:creationId xmlns:a16="http://schemas.microsoft.com/office/drawing/2014/main" id="{00000000-0008-0000-0000-000032000000}"/>
                </a:ext>
              </a:extLst>
            </xdr:cNvPr>
            <xdr:cNvCxnSpPr/>
          </xdr:nvCxnSpPr>
          <xdr:spPr>
            <a:xfrm>
              <a:off x="4509200" y="728841"/>
              <a:ext cx="0" cy="203941"/>
            </a:xfrm>
            <a:prstGeom prst="line">
              <a:avLst/>
            </a:prstGeom>
            <a:ln w="31750">
              <a:solidFill>
                <a:schemeClr val="accent6"/>
              </a:solidFill>
            </a:ln>
          </xdr:spPr>
          <xdr:style>
            <a:lnRef idx="1">
              <a:schemeClr val="accent1"/>
            </a:lnRef>
            <a:fillRef idx="0">
              <a:schemeClr val="accent1"/>
            </a:fillRef>
            <a:effectRef idx="0">
              <a:schemeClr val="accent1"/>
            </a:effectRef>
            <a:fontRef idx="minor">
              <a:schemeClr val="tx1"/>
            </a:fontRef>
          </xdr:style>
        </xdr:cxnSp>
      </xdr:grpSp>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3451" y="3067050"/>
            <a:ext cx="226667" cy="220000"/>
          </a:xfrm>
          <a:prstGeom prst="rect">
            <a:avLst/>
          </a:prstGeom>
        </xdr:spPr>
      </xdr:pic>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463800" y="3067051"/>
            <a:ext cx="220000" cy="22666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39" name="Picture 3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1</xdr:col>
      <xdr:colOff>111598</xdr:colOff>
      <xdr:row>3</xdr:row>
      <xdr:rowOff>167530</xdr:rowOff>
    </xdr:from>
    <xdr:to>
      <xdr:col>2</xdr:col>
      <xdr:colOff>446598</xdr:colOff>
      <xdr:row>3</xdr:row>
      <xdr:rowOff>527530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702148" y="3901330"/>
          <a:ext cx="3510000" cy="360000"/>
          <a:chOff x="664048" y="3894980"/>
          <a:chExt cx="3510000" cy="360000"/>
        </a:xfrm>
      </xdr:grpSpPr>
      <xdr:sp macro="" textlink="">
        <xdr:nvSpPr>
          <xdr:cNvPr id="32" name="Text Box 1" descr="Click this link to go to the NDIS Workforce Capability Framework website" title="Link to NDIS Workforce Capability Framework ">
            <a:hlinkClick xmlns:r="http://schemas.openxmlformats.org/officeDocument/2006/relationships" r:id="rId2"/>
            <a:extLst>
              <a:ext uri="{FF2B5EF4-FFF2-40B4-BE49-F238E27FC236}">
                <a16:creationId xmlns:a16="http://schemas.microsoft.com/office/drawing/2014/main" id="{00000000-0008-0000-0900-000020000000}"/>
              </a:ext>
            </a:extLst>
          </xdr:cNvPr>
          <xdr:cNvSpPr txBox="1">
            <a:spLocks noChangeArrowheads="1"/>
          </xdr:cNvSpPr>
        </xdr:nvSpPr>
        <xdr:spPr bwMode="auto">
          <a:xfrm>
            <a:off x="664048" y="3894980"/>
            <a:ext cx="351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NDIS Workforce Capability Framework</a:t>
            </a:r>
          </a:p>
        </xdr:txBody>
      </xdr:sp>
      <xdr:grpSp>
        <xdr:nvGrpSpPr>
          <xdr:cNvPr id="57" name="Group 14" descr="Icon of a finger pressing a button indicating to users they can click here" title="Finger pressing a button">
            <a:extLst>
              <a:ext uri="{FF2B5EF4-FFF2-40B4-BE49-F238E27FC236}">
                <a16:creationId xmlns:a16="http://schemas.microsoft.com/office/drawing/2014/main" id="{00000000-0008-0000-0900-000039000000}"/>
              </a:ext>
            </a:extLst>
          </xdr:cNvPr>
          <xdr:cNvGrpSpPr>
            <a:grpSpLocks noChangeAspect="1"/>
          </xdr:cNvGrpSpPr>
        </xdr:nvGrpSpPr>
        <xdr:grpSpPr>
          <a:xfrm>
            <a:off x="787400" y="3962400"/>
            <a:ext cx="161713" cy="212825"/>
            <a:chOff x="1930400" y="2159000"/>
            <a:chExt cx="376238" cy="533400"/>
          </a:xfrm>
          <a:solidFill>
            <a:schemeClr val="bg1"/>
          </a:solidFill>
        </xdr:grpSpPr>
        <xdr:sp macro="" textlink="">
          <xdr:nvSpPr>
            <xdr:cNvPr id="58" name="Freeform 64">
              <a:extLst>
                <a:ext uri="{FF2B5EF4-FFF2-40B4-BE49-F238E27FC236}">
                  <a16:creationId xmlns:a16="http://schemas.microsoft.com/office/drawing/2014/main" id="{00000000-0008-0000-0900-00003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0" name="Freeform 65">
              <a:extLst>
                <a:ext uri="{FF2B5EF4-FFF2-40B4-BE49-F238E27FC236}">
                  <a16:creationId xmlns:a16="http://schemas.microsoft.com/office/drawing/2014/main" id="{00000000-0008-0000-0900-00003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1" name="Freeform 66">
              <a:extLst>
                <a:ext uri="{FF2B5EF4-FFF2-40B4-BE49-F238E27FC236}">
                  <a16:creationId xmlns:a16="http://schemas.microsoft.com/office/drawing/2014/main" id="{00000000-0008-0000-0900-00003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474626</xdr:colOff>
      <xdr:row>21</xdr:row>
      <xdr:rowOff>95454</xdr:rowOff>
    </xdr:from>
    <xdr:to>
      <xdr:col>11</xdr:col>
      <xdr:colOff>652226</xdr:colOff>
      <xdr:row>22</xdr:row>
      <xdr:rowOff>220504</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6221376" y="23965104"/>
          <a:ext cx="4140000" cy="360000"/>
          <a:chOff x="6221376" y="24047654"/>
          <a:chExt cx="4140000" cy="360000"/>
        </a:xfrm>
      </xdr:grpSpPr>
      <xdr:sp macro="" textlink="">
        <xdr:nvSpPr>
          <xdr:cNvPr id="59" name="Text Box 1" descr="Click this link to go to Workforce Metrics section in Part B of this tool" title="Part B - Workforce Metrics">
            <a:hlinkClick xmlns:r="http://schemas.openxmlformats.org/officeDocument/2006/relationships" r:id="rId3"/>
            <a:extLst>
              <a:ext uri="{FF2B5EF4-FFF2-40B4-BE49-F238E27FC236}">
                <a16:creationId xmlns:a16="http://schemas.microsoft.com/office/drawing/2014/main" id="{00000000-0008-0000-0900-00003B000000}"/>
              </a:ext>
            </a:extLst>
          </xdr:cNvPr>
          <xdr:cNvSpPr txBox="1">
            <a:spLocks noChangeArrowheads="1"/>
          </xdr:cNvSpPr>
        </xdr:nvSpPr>
        <xdr:spPr bwMode="auto">
          <a:xfrm>
            <a:off x="6221376" y="24047654"/>
            <a:ext cx="4140000" cy="360000"/>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Part B - Workforce metrics</a:t>
            </a:r>
          </a:p>
        </xdr:txBody>
      </xdr:sp>
      <xdr:grpSp>
        <xdr:nvGrpSpPr>
          <xdr:cNvPr id="62" name="Group 14" descr="Icon of a finger pressing a button indicating to users they can click here" title="Finger pressing a button">
            <a:extLst>
              <a:ext uri="{FF2B5EF4-FFF2-40B4-BE49-F238E27FC236}">
                <a16:creationId xmlns:a16="http://schemas.microsoft.com/office/drawing/2014/main" id="{00000000-0008-0000-0900-00003E000000}"/>
              </a:ext>
            </a:extLst>
          </xdr:cNvPr>
          <xdr:cNvGrpSpPr>
            <a:grpSpLocks noChangeAspect="1"/>
          </xdr:cNvGrpSpPr>
        </xdr:nvGrpSpPr>
        <xdr:grpSpPr>
          <a:xfrm>
            <a:off x="6350000" y="24117300"/>
            <a:ext cx="161713" cy="212825"/>
            <a:chOff x="1930400" y="2159000"/>
            <a:chExt cx="376238" cy="533400"/>
          </a:xfrm>
          <a:solidFill>
            <a:schemeClr val="bg1"/>
          </a:solidFill>
        </xdr:grpSpPr>
        <xdr:sp macro="" textlink="">
          <xdr:nvSpPr>
            <xdr:cNvPr id="63" name="Freeform 64">
              <a:extLst>
                <a:ext uri="{FF2B5EF4-FFF2-40B4-BE49-F238E27FC236}">
                  <a16:creationId xmlns:a16="http://schemas.microsoft.com/office/drawing/2014/main" id="{00000000-0008-0000-0900-00003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4" name="Freeform 65">
              <a:extLst>
                <a:ext uri="{FF2B5EF4-FFF2-40B4-BE49-F238E27FC236}">
                  <a16:creationId xmlns:a16="http://schemas.microsoft.com/office/drawing/2014/main" id="{00000000-0008-0000-0900-000040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5" name="Freeform 66">
              <a:extLst>
                <a:ext uri="{FF2B5EF4-FFF2-40B4-BE49-F238E27FC236}">
                  <a16:creationId xmlns:a16="http://schemas.microsoft.com/office/drawing/2014/main" id="{00000000-0008-0000-0900-000041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1797050</xdr:colOff>
      <xdr:row>23</xdr:row>
      <xdr:rowOff>366433</xdr:rowOff>
    </xdr:from>
    <xdr:to>
      <xdr:col>11</xdr:col>
      <xdr:colOff>634450</xdr:colOff>
      <xdr:row>25</xdr:row>
      <xdr:rowOff>91433</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2387600" y="24705983"/>
          <a:ext cx="7956000" cy="360000"/>
          <a:chOff x="2387600" y="24788533"/>
          <a:chExt cx="7956000" cy="360000"/>
        </a:xfrm>
      </xdr:grpSpPr>
      <xdr:grpSp>
        <xdr:nvGrpSpPr>
          <xdr:cNvPr id="4" name="Group 3">
            <a:extLst>
              <a:ext uri="{FF2B5EF4-FFF2-40B4-BE49-F238E27FC236}">
                <a16:creationId xmlns:a16="http://schemas.microsoft.com/office/drawing/2014/main" id="{00000000-0008-0000-0900-000004000000}"/>
              </a:ext>
            </a:extLst>
          </xdr:cNvPr>
          <xdr:cNvGrpSpPr/>
        </xdr:nvGrpSpPr>
        <xdr:grpSpPr>
          <a:xfrm>
            <a:off x="2387600" y="24788533"/>
            <a:ext cx="7956000" cy="360000"/>
            <a:chOff x="2381250" y="24661533"/>
            <a:chExt cx="7956000" cy="360000"/>
          </a:xfrm>
          <a:solidFill>
            <a:srgbClr val="275D3A"/>
          </a:solidFill>
        </xdr:grpSpPr>
        <xdr:sp macro="" textlink="">
          <xdr:nvSpPr>
            <xdr:cNvPr id="47" name="Text Box 1" descr="Click this link to skip Part B: Workforce Metrics and go straight to Part C: Priorities and Strategies" title="Part C - Priorities &amp; Strategies">
              <a:hlinkClick xmlns:r="http://schemas.openxmlformats.org/officeDocument/2006/relationships" r:id="rId4"/>
              <a:extLst>
                <a:ext uri="{FF2B5EF4-FFF2-40B4-BE49-F238E27FC236}">
                  <a16:creationId xmlns:a16="http://schemas.microsoft.com/office/drawing/2014/main" id="{00000000-0008-0000-0900-00002F000000}"/>
                </a:ext>
              </a:extLst>
            </xdr:cNvPr>
            <xdr:cNvSpPr txBox="1">
              <a:spLocks noChangeArrowheads="1"/>
            </xdr:cNvSpPr>
          </xdr:nvSpPr>
          <xdr:spPr bwMode="auto">
            <a:xfrm>
              <a:off x="2381250" y="24661533"/>
              <a:ext cx="7956000" cy="360000"/>
            </a:xfrm>
            <a:prstGeom prst="roundRect">
              <a:avLst/>
            </a:prstGeom>
            <a:grp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skip Part B - Workforce metrics and go to straight to </a:t>
              </a:r>
              <a:r>
                <a:rPr lang="en-AU" sz="1400" b="1" i="0" u="none" strike="noStrike" baseline="0">
                  <a:solidFill>
                    <a:schemeClr val="bg1"/>
                  </a:solidFill>
                  <a:latin typeface="Calibri"/>
                  <a:cs typeface="Calibri"/>
                </a:rPr>
                <a:t>Part C - Addressing your priorities</a:t>
              </a:r>
            </a:p>
          </xdr:txBody>
        </xdr:sp>
        <xdr:grpSp>
          <xdr:nvGrpSpPr>
            <xdr:cNvPr id="66" name="Group 14" descr="Icon of a finger pressing a button indicating to users they can click here" title="Finger pressing a button">
              <a:extLst>
                <a:ext uri="{FF2B5EF4-FFF2-40B4-BE49-F238E27FC236}">
                  <a16:creationId xmlns:a16="http://schemas.microsoft.com/office/drawing/2014/main" id="{00000000-0008-0000-0900-000042000000}"/>
                </a:ext>
              </a:extLst>
            </xdr:cNvPr>
            <xdr:cNvGrpSpPr>
              <a:grpSpLocks noChangeAspect="1"/>
            </xdr:cNvGrpSpPr>
          </xdr:nvGrpSpPr>
          <xdr:grpSpPr>
            <a:xfrm>
              <a:off x="2508250" y="24720550"/>
              <a:ext cx="161713" cy="212825"/>
              <a:chOff x="1930400" y="2159000"/>
              <a:chExt cx="376238" cy="533400"/>
            </a:xfrm>
            <a:grpFill/>
          </xdr:grpSpPr>
          <xdr:sp macro="" textlink="">
            <xdr:nvSpPr>
              <xdr:cNvPr id="67" name="Freeform 64">
                <a:extLst>
                  <a:ext uri="{FF2B5EF4-FFF2-40B4-BE49-F238E27FC236}">
                    <a16:creationId xmlns:a16="http://schemas.microsoft.com/office/drawing/2014/main" id="{00000000-0008-0000-0900-00004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8" name="Freeform 65">
                <a:extLst>
                  <a:ext uri="{FF2B5EF4-FFF2-40B4-BE49-F238E27FC236}">
                    <a16:creationId xmlns:a16="http://schemas.microsoft.com/office/drawing/2014/main" id="{00000000-0008-0000-0900-00004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9" name="Freeform 66">
                <a:extLst>
                  <a:ext uri="{FF2B5EF4-FFF2-40B4-BE49-F238E27FC236}">
                    <a16:creationId xmlns:a16="http://schemas.microsoft.com/office/drawing/2014/main" id="{00000000-0008-0000-0900-00004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nvGrpSpPr>
          <xdr:cNvPr id="72" name="Group 14" descr="Icon of a finger pressing a button indicating to users they can click here" title="Finger pressing a button">
            <a:extLst>
              <a:ext uri="{FF2B5EF4-FFF2-40B4-BE49-F238E27FC236}">
                <a16:creationId xmlns:a16="http://schemas.microsoft.com/office/drawing/2014/main" id="{00000000-0008-0000-0900-000048000000}"/>
              </a:ext>
            </a:extLst>
          </xdr:cNvPr>
          <xdr:cNvGrpSpPr>
            <a:grpSpLocks noChangeAspect="1"/>
          </xdr:cNvGrpSpPr>
        </xdr:nvGrpSpPr>
        <xdr:grpSpPr>
          <a:xfrm>
            <a:off x="2527300" y="24860250"/>
            <a:ext cx="161713" cy="212825"/>
            <a:chOff x="1930400" y="2159000"/>
            <a:chExt cx="376238" cy="533400"/>
          </a:xfrm>
          <a:solidFill>
            <a:schemeClr val="bg1"/>
          </a:solidFill>
        </xdr:grpSpPr>
        <xdr:sp macro="" textlink="">
          <xdr:nvSpPr>
            <xdr:cNvPr id="73" name="Freeform 64">
              <a:extLst>
                <a:ext uri="{FF2B5EF4-FFF2-40B4-BE49-F238E27FC236}">
                  <a16:creationId xmlns:a16="http://schemas.microsoft.com/office/drawing/2014/main" id="{00000000-0008-0000-0900-00004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4" name="Freeform 65">
              <a:extLst>
                <a:ext uri="{FF2B5EF4-FFF2-40B4-BE49-F238E27FC236}">
                  <a16:creationId xmlns:a16="http://schemas.microsoft.com/office/drawing/2014/main" id="{00000000-0008-0000-0900-00004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5" name="Freeform 66">
              <a:extLst>
                <a:ext uri="{FF2B5EF4-FFF2-40B4-BE49-F238E27FC236}">
                  <a16:creationId xmlns:a16="http://schemas.microsoft.com/office/drawing/2014/main" id="{00000000-0008-0000-0900-00004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76200</xdr:colOff>
      <xdr:row>0</xdr:row>
      <xdr:rowOff>1200147</xdr:rowOff>
    </xdr:from>
    <xdr:to>
      <xdr:col>15</xdr:col>
      <xdr:colOff>59860</xdr:colOff>
      <xdr:row>1</xdr:row>
      <xdr:rowOff>1462220</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76200" y="1200147"/>
          <a:ext cx="12334410" cy="1462223"/>
          <a:chOff x="76200" y="1200147"/>
          <a:chExt cx="12334410" cy="1462223"/>
        </a:xfrm>
      </xdr:grpSpPr>
      <xdr:grpSp>
        <xdr:nvGrpSpPr>
          <xdr:cNvPr id="139" name="Group 138">
            <a:extLst>
              <a:ext uri="{FF2B5EF4-FFF2-40B4-BE49-F238E27FC236}">
                <a16:creationId xmlns:a16="http://schemas.microsoft.com/office/drawing/2014/main" id="{00000000-0008-0000-0900-00008B000000}"/>
              </a:ext>
            </a:extLst>
          </xdr:cNvPr>
          <xdr:cNvGrpSpPr/>
        </xdr:nvGrpSpPr>
        <xdr:grpSpPr>
          <a:xfrm>
            <a:off x="76200" y="1200147"/>
            <a:ext cx="12334410" cy="1001827"/>
            <a:chOff x="234950" y="10871200"/>
            <a:chExt cx="12288484" cy="998933"/>
          </a:xfrm>
        </xdr:grpSpPr>
        <xdr:grpSp>
          <xdr:nvGrpSpPr>
            <xdr:cNvPr id="147" name="Group 146">
              <a:extLst>
                <a:ext uri="{FF2B5EF4-FFF2-40B4-BE49-F238E27FC236}">
                  <a16:creationId xmlns:a16="http://schemas.microsoft.com/office/drawing/2014/main" id="{00000000-0008-0000-0900-000093000000}"/>
                </a:ext>
              </a:extLst>
            </xdr:cNvPr>
            <xdr:cNvGrpSpPr>
              <a:grpSpLocks noChangeAspect="1"/>
            </xdr:cNvGrpSpPr>
          </xdr:nvGrpSpPr>
          <xdr:grpSpPr>
            <a:xfrm>
              <a:off x="252191" y="11272619"/>
              <a:ext cx="12271243" cy="597514"/>
              <a:chOff x="250370" y="4580274"/>
              <a:chExt cx="13682324" cy="659540"/>
            </a:xfrm>
          </xdr:grpSpPr>
          <xdr:sp macro="" textlink="">
            <xdr:nvSpPr>
              <xdr:cNvPr id="168" name="Text Box 1" descr="Select this button to go to the Business Goals section of the tool" title="Business Goals">
                <a:hlinkClick xmlns:r="http://schemas.openxmlformats.org/officeDocument/2006/relationships" r:id="rId5"/>
                <a:extLst>
                  <a:ext uri="{FF2B5EF4-FFF2-40B4-BE49-F238E27FC236}">
                    <a16:creationId xmlns:a16="http://schemas.microsoft.com/office/drawing/2014/main" id="{00000000-0008-0000-0900-0000A8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169" name="Group 168">
                <a:extLst>
                  <a:ext uri="{FF2B5EF4-FFF2-40B4-BE49-F238E27FC236}">
                    <a16:creationId xmlns:a16="http://schemas.microsoft.com/office/drawing/2014/main" id="{00000000-0008-0000-0900-0000A9000000}"/>
                  </a:ext>
                </a:extLst>
              </xdr:cNvPr>
              <xdr:cNvGrpSpPr/>
            </xdr:nvGrpSpPr>
            <xdr:grpSpPr>
              <a:xfrm>
                <a:off x="250370" y="4580274"/>
                <a:ext cx="13682324" cy="659540"/>
                <a:chOff x="250370" y="4580274"/>
                <a:chExt cx="13682324" cy="659540"/>
              </a:xfrm>
            </xdr:grpSpPr>
            <xdr:sp macro="" textlink="">
              <xdr:nvSpPr>
                <xdr:cNvPr id="170" name="Text Box 1" descr="Select this button to go to the Characteristics Data Input section of the tool" title="Characteristics Data Input">
                  <a:hlinkClick xmlns:r="http://schemas.openxmlformats.org/officeDocument/2006/relationships" r:id="rId6"/>
                  <a:extLst>
                    <a:ext uri="{FF2B5EF4-FFF2-40B4-BE49-F238E27FC236}">
                      <a16:creationId xmlns:a16="http://schemas.microsoft.com/office/drawing/2014/main" id="{00000000-0008-0000-0900-0000AA000000}"/>
                    </a:ext>
                  </a:extLst>
                </xdr:cNvPr>
                <xdr:cNvSpPr txBox="1">
                  <a:spLocks noChangeArrowheads="1"/>
                </xdr:cNvSpPr>
              </xdr:nvSpPr>
              <xdr:spPr bwMode="auto">
                <a:xfrm>
                  <a:off x="3047462" y="4582339"/>
                  <a:ext cx="7268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1" name="Text Box 1" descr="Select this button to go to the Culture Data Input section of the tool" title="Culture Data Input">
                  <a:hlinkClick xmlns:r="http://schemas.openxmlformats.org/officeDocument/2006/relationships" r:id="rId7"/>
                  <a:extLst>
                    <a:ext uri="{FF2B5EF4-FFF2-40B4-BE49-F238E27FC236}">
                      <a16:creationId xmlns:a16="http://schemas.microsoft.com/office/drawing/2014/main" id="{00000000-0008-0000-0900-0000AB000000}"/>
                    </a:ext>
                  </a:extLst>
                </xdr:cNvPr>
                <xdr:cNvSpPr txBox="1">
                  <a:spLocks noChangeArrowheads="1"/>
                </xdr:cNvSpPr>
              </xdr:nvSpPr>
              <xdr:spPr bwMode="auto">
                <a:xfrm>
                  <a:off x="4909684" y="4582340"/>
                  <a:ext cx="7234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2" name="Text Box 1" descr="Select this button to go to the Culture Analysis section of the tool" title="Culture Analysis">
                  <a:hlinkClick xmlns:r="http://schemas.openxmlformats.org/officeDocument/2006/relationships" r:id="rId8"/>
                  <a:extLst>
                    <a:ext uri="{FF2B5EF4-FFF2-40B4-BE49-F238E27FC236}">
                      <a16:creationId xmlns:a16="http://schemas.microsoft.com/office/drawing/2014/main" id="{00000000-0008-0000-0900-0000AC000000}"/>
                    </a:ext>
                  </a:extLst>
                </xdr:cNvPr>
                <xdr:cNvSpPr txBox="1">
                  <a:spLocks noChangeArrowheads="1"/>
                </xdr:cNvSpPr>
              </xdr:nvSpPr>
              <xdr:spPr bwMode="auto">
                <a:xfrm>
                  <a:off x="5834288" y="4584261"/>
                  <a:ext cx="723401"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73" name="Text Box 1" descr="Select this button to go to the Quality Data Input section of the tool" title="Quality Data Input">
                  <a:hlinkClick xmlns:r="http://schemas.openxmlformats.org/officeDocument/2006/relationships" r:id="rId9"/>
                  <a:extLst>
                    <a:ext uri="{FF2B5EF4-FFF2-40B4-BE49-F238E27FC236}">
                      <a16:creationId xmlns:a16="http://schemas.microsoft.com/office/drawing/2014/main" id="{00000000-0008-0000-0900-0000AD000000}"/>
                    </a:ext>
                  </a:extLst>
                </xdr:cNvPr>
                <xdr:cNvSpPr txBox="1">
                  <a:spLocks noChangeArrowheads="1"/>
                </xdr:cNvSpPr>
              </xdr:nvSpPr>
              <xdr:spPr bwMode="auto">
                <a:xfrm>
                  <a:off x="6762513" y="4584260"/>
                  <a:ext cx="723401"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4" name="Text Box 1" descr="Select this button to go to the Quality Analysis section of the tool" title="Quality Analysis">
                  <a:hlinkClick xmlns:r="http://schemas.openxmlformats.org/officeDocument/2006/relationships" r:id="rId10"/>
                  <a:extLst>
                    <a:ext uri="{FF2B5EF4-FFF2-40B4-BE49-F238E27FC236}">
                      <a16:creationId xmlns:a16="http://schemas.microsoft.com/office/drawing/2014/main" id="{00000000-0008-0000-0900-0000AE000000}"/>
                    </a:ext>
                  </a:extLst>
                </xdr:cNvPr>
                <xdr:cNvSpPr txBox="1">
                  <a:spLocks noChangeArrowheads="1"/>
                </xdr:cNvSpPr>
              </xdr:nvSpPr>
              <xdr:spPr bwMode="auto">
                <a:xfrm>
                  <a:off x="7693158" y="4580848"/>
                  <a:ext cx="724150" cy="651401"/>
                </a:xfrm>
                <a:prstGeom prst="roundRect">
                  <a:avLst/>
                </a:prstGeom>
                <a:solidFill>
                  <a:srgbClr val="85367B"/>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Analysis</a:t>
                  </a:r>
                </a:p>
              </xdr:txBody>
            </xdr:sp>
            <xdr:sp macro="" textlink="">
              <xdr:nvSpPr>
                <xdr:cNvPr id="175" name="Text Box 1" descr="Select this button to go to Part A of the tool" title="Part A – Overview Section">
                  <a:hlinkClick xmlns:r="http://schemas.openxmlformats.org/officeDocument/2006/relationships" r:id="rId11"/>
                  <a:extLst>
                    <a:ext uri="{FF2B5EF4-FFF2-40B4-BE49-F238E27FC236}">
                      <a16:creationId xmlns:a16="http://schemas.microsoft.com/office/drawing/2014/main" id="{00000000-0008-0000-0900-0000AF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76" name="Text Box 1" descr="Select this button to go to the Home page" title="Home button">
                  <a:hlinkClick xmlns:r="http://schemas.openxmlformats.org/officeDocument/2006/relationships" r:id="rId12"/>
                  <a:extLst>
                    <a:ext uri="{FF2B5EF4-FFF2-40B4-BE49-F238E27FC236}">
                      <a16:creationId xmlns:a16="http://schemas.microsoft.com/office/drawing/2014/main" id="{00000000-0008-0000-0900-0000B0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77"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0900-0000B1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78" name="Text Box 1" descr="Select this button to go to the Your Plan section of the tool" title="Your Plan">
                  <a:hlinkClick xmlns:r="http://schemas.openxmlformats.org/officeDocument/2006/relationships" r:id="rId13"/>
                  <a:extLst>
                    <a:ext uri="{FF2B5EF4-FFF2-40B4-BE49-F238E27FC236}">
                      <a16:creationId xmlns:a16="http://schemas.microsoft.com/office/drawing/2014/main" id="{00000000-0008-0000-0900-0000B2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79" name="Text Box 1" descr="Select this button to go to the Indicators appendix" title="Appendix - Indicators">
                  <a:hlinkClick xmlns:r="http://schemas.openxmlformats.org/officeDocument/2006/relationships" r:id="rId14"/>
                  <a:extLst>
                    <a:ext uri="{FF2B5EF4-FFF2-40B4-BE49-F238E27FC236}">
                      <a16:creationId xmlns:a16="http://schemas.microsoft.com/office/drawing/2014/main" id="{00000000-0008-0000-0900-0000B3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80" name="Text Box 1" descr="Select this button to go to the Data Sources appendix" title="Appendix - Data Sources">
                  <a:hlinkClick xmlns:r="http://schemas.openxmlformats.org/officeDocument/2006/relationships" r:id="rId15"/>
                  <a:extLst>
                    <a:ext uri="{FF2B5EF4-FFF2-40B4-BE49-F238E27FC236}">
                      <a16:creationId xmlns:a16="http://schemas.microsoft.com/office/drawing/2014/main" id="{00000000-0008-0000-0900-0000B4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81" name="Text Box 1" descr="Select this button to go to Part C of the tool" title="Part C">
                  <a:hlinkClick xmlns:r="http://schemas.openxmlformats.org/officeDocument/2006/relationships" r:id="rId4"/>
                  <a:extLst>
                    <a:ext uri="{FF2B5EF4-FFF2-40B4-BE49-F238E27FC236}">
                      <a16:creationId xmlns:a16="http://schemas.microsoft.com/office/drawing/2014/main" id="{00000000-0008-0000-0900-0000B5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82" name="Text Box 1" descr="Select this button to go to the Characteristics Analysis section of the tool" title="Characteristics Analysis">
                  <a:hlinkClick xmlns:r="http://schemas.openxmlformats.org/officeDocument/2006/relationships" r:id="rId16"/>
                  <a:extLst>
                    <a:ext uri="{FF2B5EF4-FFF2-40B4-BE49-F238E27FC236}">
                      <a16:creationId xmlns:a16="http://schemas.microsoft.com/office/drawing/2014/main" id="{00000000-0008-0000-0900-0000B6000000}"/>
                    </a:ext>
                  </a:extLst>
                </xdr:cNvPr>
                <xdr:cNvSpPr txBox="1">
                  <a:spLocks noChangeArrowheads="1"/>
                </xdr:cNvSpPr>
              </xdr:nvSpPr>
              <xdr:spPr bwMode="auto">
                <a:xfrm>
                  <a:off x="3981042" y="4584079"/>
                  <a:ext cx="723163" cy="650094"/>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141" name="Group 140">
              <a:extLst>
                <a:ext uri="{FF2B5EF4-FFF2-40B4-BE49-F238E27FC236}">
                  <a16:creationId xmlns:a16="http://schemas.microsoft.com/office/drawing/2014/main" id="{00000000-0008-0000-0900-00008D000000}"/>
                </a:ext>
              </a:extLst>
            </xdr:cNvPr>
            <xdr:cNvGrpSpPr/>
          </xdr:nvGrpSpPr>
          <xdr:grpSpPr>
            <a:xfrm>
              <a:off x="234950" y="10871200"/>
              <a:ext cx="3151867" cy="228600"/>
              <a:chOff x="622301" y="1200150"/>
              <a:chExt cx="3151867" cy="228600"/>
            </a:xfrm>
          </xdr:grpSpPr>
          <xdr:sp macro="" textlink="">
            <xdr:nvSpPr>
              <xdr:cNvPr id="142" name="TextBox 1">
                <a:extLst>
                  <a:ext uri="{FF2B5EF4-FFF2-40B4-BE49-F238E27FC236}">
                    <a16:creationId xmlns:a16="http://schemas.microsoft.com/office/drawing/2014/main" id="{00000000-0008-0000-0900-00008E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43" name="Group 142"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900-00008F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44" name="Freeform 64" descr="Icon of a finger pressing a button indicating users can click here" title="Finger pressing a button">
                  <a:extLst>
                    <a:ext uri="{FF2B5EF4-FFF2-40B4-BE49-F238E27FC236}">
                      <a16:creationId xmlns:a16="http://schemas.microsoft.com/office/drawing/2014/main" id="{00000000-0008-0000-0900-00009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45" name="Freeform 65">
                  <a:extLst>
                    <a:ext uri="{FF2B5EF4-FFF2-40B4-BE49-F238E27FC236}">
                      <a16:creationId xmlns:a16="http://schemas.microsoft.com/office/drawing/2014/main" id="{00000000-0008-0000-0900-00009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46" name="Freeform 66">
                  <a:extLst>
                    <a:ext uri="{FF2B5EF4-FFF2-40B4-BE49-F238E27FC236}">
                      <a16:creationId xmlns:a16="http://schemas.microsoft.com/office/drawing/2014/main" id="{00000000-0008-0000-0900-00009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94" name="Group 93">
            <a:extLst>
              <a:ext uri="{FF2B5EF4-FFF2-40B4-BE49-F238E27FC236}">
                <a16:creationId xmlns:a16="http://schemas.microsoft.com/office/drawing/2014/main" id="{00000000-0008-0000-0900-00005E000000}"/>
              </a:ext>
            </a:extLst>
          </xdr:cNvPr>
          <xdr:cNvGrpSpPr/>
        </xdr:nvGrpSpPr>
        <xdr:grpSpPr>
          <a:xfrm>
            <a:off x="2616200" y="2152650"/>
            <a:ext cx="4799760" cy="509720"/>
            <a:chOff x="2706511" y="11312559"/>
            <a:chExt cx="4809436" cy="510627"/>
          </a:xfrm>
        </xdr:grpSpPr>
        <xdr:sp macro="" textlink="">
          <xdr:nvSpPr>
            <xdr:cNvPr id="95" name="TextBox 94">
              <a:extLst>
                <a:ext uri="{FF2B5EF4-FFF2-40B4-BE49-F238E27FC236}">
                  <a16:creationId xmlns:a16="http://schemas.microsoft.com/office/drawing/2014/main" id="{00000000-0008-0000-0900-00005F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96" name="Group 95">
              <a:extLst>
                <a:ext uri="{FF2B5EF4-FFF2-40B4-BE49-F238E27FC236}">
                  <a16:creationId xmlns:a16="http://schemas.microsoft.com/office/drawing/2014/main" id="{00000000-0008-0000-0900-000060000000}"/>
                </a:ext>
              </a:extLst>
            </xdr:cNvPr>
            <xdr:cNvGrpSpPr/>
          </xdr:nvGrpSpPr>
          <xdr:grpSpPr>
            <a:xfrm>
              <a:off x="2706511" y="11312559"/>
              <a:ext cx="4809436" cy="510627"/>
              <a:chOff x="2706511" y="11312559"/>
              <a:chExt cx="4809436" cy="510627"/>
            </a:xfrm>
          </xdr:grpSpPr>
          <xdr:sp macro="" textlink="">
            <xdr:nvSpPr>
              <xdr:cNvPr id="97" name="TextBox 96">
                <a:extLst>
                  <a:ext uri="{FF2B5EF4-FFF2-40B4-BE49-F238E27FC236}">
                    <a16:creationId xmlns:a16="http://schemas.microsoft.com/office/drawing/2014/main" id="{00000000-0008-0000-0900-000061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Capability</a:t>
                </a:r>
              </a:p>
            </xdr:txBody>
          </xdr:sp>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99" name="TextBox 98">
                <a:extLst>
                  <a:ext uri="{FF2B5EF4-FFF2-40B4-BE49-F238E27FC236}">
                    <a16:creationId xmlns:a16="http://schemas.microsoft.com/office/drawing/2014/main" id="{00000000-0008-0000-0900-000063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100" name="Straight Connector 99">
                <a:extLst>
                  <a:ext uri="{FF2B5EF4-FFF2-40B4-BE49-F238E27FC236}">
                    <a16:creationId xmlns:a16="http://schemas.microsoft.com/office/drawing/2014/main" id="{00000000-0008-0000-0900-000064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900-000065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900-000066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900-000067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04" name="TextBox 103">
                <a:extLst>
                  <a:ext uri="{FF2B5EF4-FFF2-40B4-BE49-F238E27FC236}">
                    <a16:creationId xmlns:a16="http://schemas.microsoft.com/office/drawing/2014/main" id="{00000000-0008-0000-0900-000068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105" name="Straight Connector 104">
                <a:extLst>
                  <a:ext uri="{FF2B5EF4-FFF2-40B4-BE49-F238E27FC236}">
                    <a16:creationId xmlns:a16="http://schemas.microsoft.com/office/drawing/2014/main" id="{00000000-0008-0000-0900-000069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900-00006A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900-00006B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08" name="Straight Connector 107">
                <a:extLst>
                  <a:ext uri="{FF2B5EF4-FFF2-40B4-BE49-F238E27FC236}">
                    <a16:creationId xmlns:a16="http://schemas.microsoft.com/office/drawing/2014/main" id="{00000000-0008-0000-0900-00006C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09" name="TextBox 108">
                <a:extLst>
                  <a:ext uri="{FF2B5EF4-FFF2-40B4-BE49-F238E27FC236}">
                    <a16:creationId xmlns:a16="http://schemas.microsoft.com/office/drawing/2014/main" id="{00000000-0008-0000-0900-00006D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cxnSp macro="">
            <xdr:nvCxnSpPr>
              <xdr:cNvPr id="110" name="Straight Connector 109">
                <a:extLst>
                  <a:ext uri="{FF2B5EF4-FFF2-40B4-BE49-F238E27FC236}">
                    <a16:creationId xmlns:a16="http://schemas.microsoft.com/office/drawing/2014/main" id="{00000000-0008-0000-0900-00006E000000}"/>
                  </a:ext>
                </a:extLst>
              </xdr:cNvPr>
              <xdr:cNvCxnSpPr/>
            </xdr:nvCxnSpPr>
            <xdr:spPr>
              <a:xfrm>
                <a:off x="7172401" y="11534232"/>
                <a:ext cx="216588"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900-00006F000000}"/>
                  </a:ext>
                </a:extLst>
              </xdr:cNvPr>
              <xdr:cNvCxnSpPr/>
            </xdr:nvCxnSpPr>
            <xdr:spPr>
              <a:xfrm>
                <a:off x="6151586" y="11534233"/>
                <a:ext cx="215931"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Connector 111">
                <a:extLst>
                  <a:ext uri="{FF2B5EF4-FFF2-40B4-BE49-F238E27FC236}">
                    <a16:creationId xmlns:a16="http://schemas.microsoft.com/office/drawing/2014/main" id="{00000000-0008-0000-0900-000070000000}"/>
                  </a:ext>
                </a:extLst>
              </xdr:cNvPr>
              <xdr:cNvCxnSpPr/>
            </xdr:nvCxnSpPr>
            <xdr:spPr>
              <a:xfrm>
                <a:off x="6158456" y="11386037"/>
                <a:ext cx="0" cy="145313"/>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13" name="Straight Connector 112">
                <a:extLst>
                  <a:ext uri="{FF2B5EF4-FFF2-40B4-BE49-F238E27FC236}">
                    <a16:creationId xmlns:a16="http://schemas.microsoft.com/office/drawing/2014/main" id="{00000000-0008-0000-0900-000071000000}"/>
                  </a:ext>
                </a:extLst>
              </xdr:cNvPr>
              <xdr:cNvCxnSpPr/>
            </xdr:nvCxnSpPr>
            <xdr:spPr>
              <a:xfrm>
                <a:off x="7382910" y="11391664"/>
                <a:ext cx="0" cy="145313"/>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28" name="Pictur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78169</xdr:colOff>
      <xdr:row>1</xdr:row>
      <xdr:rowOff>0</xdr:rowOff>
    </xdr:from>
    <xdr:to>
      <xdr:col>14</xdr:col>
      <xdr:colOff>634117</xdr:colOff>
      <xdr:row>1</xdr:row>
      <xdr:rowOff>1327651</xdr:rowOff>
    </xdr:to>
    <xdr:grpSp>
      <xdr:nvGrpSpPr>
        <xdr:cNvPr id="52" name="Group 51">
          <a:extLst>
            <a:ext uri="{FF2B5EF4-FFF2-40B4-BE49-F238E27FC236}">
              <a16:creationId xmlns:a16="http://schemas.microsoft.com/office/drawing/2014/main" id="{00000000-0008-0000-0A00-000034000000}"/>
            </a:ext>
          </a:extLst>
        </xdr:cNvPr>
        <xdr:cNvGrpSpPr/>
      </xdr:nvGrpSpPr>
      <xdr:grpSpPr>
        <a:xfrm>
          <a:off x="78169" y="1193800"/>
          <a:ext cx="12246298" cy="1327651"/>
          <a:chOff x="103183" y="12615989"/>
          <a:chExt cx="12200700" cy="1323610"/>
        </a:xfrm>
      </xdr:grpSpPr>
      <xdr:cxnSp macro="">
        <xdr:nvCxnSpPr>
          <xdr:cNvPr id="53" name="Straight Connector 52">
            <a:extLst>
              <a:ext uri="{FF2B5EF4-FFF2-40B4-BE49-F238E27FC236}">
                <a16:creationId xmlns:a16="http://schemas.microsoft.com/office/drawing/2014/main" id="{00000000-0008-0000-0A00-000035000000}"/>
              </a:ext>
            </a:extLst>
          </xdr:cNvPr>
          <xdr:cNvCxnSpPr/>
        </xdr:nvCxnSpPr>
        <xdr:spPr>
          <a:xfrm>
            <a:off x="3590755" y="13610936"/>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A00-000036000000}"/>
              </a:ext>
            </a:extLst>
          </xdr:cNvPr>
          <xdr:cNvCxnSpPr/>
        </xdr:nvCxnSpPr>
        <xdr:spPr>
          <a:xfrm>
            <a:off x="4321620" y="13616709"/>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A00-000037000000}"/>
              </a:ext>
            </a:extLst>
          </xdr:cNvPr>
          <xdr:cNvCxnSpPr/>
        </xdr:nvCxnSpPr>
        <xdr:spPr>
          <a:xfrm>
            <a:off x="4841712" y="13610172"/>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A00-000038000000}"/>
              </a:ext>
            </a:extLst>
          </xdr:cNvPr>
          <xdr:cNvCxnSpPr/>
        </xdr:nvCxnSpPr>
        <xdr:spPr>
          <a:xfrm>
            <a:off x="5572577" y="13615945"/>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A00-000039000000}"/>
              </a:ext>
            </a:extLst>
          </xdr:cNvPr>
          <xdr:cNvCxnSpPr/>
        </xdr:nvCxnSpPr>
        <xdr:spPr>
          <a:xfrm>
            <a:off x="6054578" y="13611760"/>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A00-00003A000000}"/>
              </a:ext>
            </a:extLst>
          </xdr:cNvPr>
          <xdr:cNvCxnSpPr/>
        </xdr:nvCxnSpPr>
        <xdr:spPr>
          <a:xfrm>
            <a:off x="6785443" y="13617533"/>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A00-00003B000000}"/>
              </a:ext>
            </a:extLst>
          </xdr:cNvPr>
          <xdr:cNvCxnSpPr/>
        </xdr:nvCxnSpPr>
        <xdr:spPr>
          <a:xfrm>
            <a:off x="7305540" y="13611757"/>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A00-00003C000000}"/>
              </a:ext>
            </a:extLst>
          </xdr:cNvPr>
          <xdr:cNvCxnSpPr/>
        </xdr:nvCxnSpPr>
        <xdr:spPr>
          <a:xfrm>
            <a:off x="8036405" y="13617530"/>
            <a:ext cx="0" cy="144796"/>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nvGrpSpPr>
          <xdr:cNvPr id="61" name="Group 60">
            <a:extLst>
              <a:ext uri="{FF2B5EF4-FFF2-40B4-BE49-F238E27FC236}">
                <a16:creationId xmlns:a16="http://schemas.microsoft.com/office/drawing/2014/main" id="{00000000-0008-0000-0A00-00003D000000}"/>
              </a:ext>
            </a:extLst>
          </xdr:cNvPr>
          <xdr:cNvGrpSpPr/>
        </xdr:nvGrpSpPr>
        <xdr:grpSpPr>
          <a:xfrm>
            <a:off x="103183" y="12615989"/>
            <a:ext cx="12200700" cy="1323610"/>
            <a:chOff x="103726" y="12646110"/>
            <a:chExt cx="12264856" cy="1326715"/>
          </a:xfrm>
        </xdr:grpSpPr>
        <xdr:sp macro="" textlink="">
          <xdr:nvSpPr>
            <xdr:cNvPr id="72" name="TextBox 71">
              <a:extLst>
                <a:ext uri="{FF2B5EF4-FFF2-40B4-BE49-F238E27FC236}">
                  <a16:creationId xmlns:a16="http://schemas.microsoft.com/office/drawing/2014/main" id="{00000000-0008-0000-0A00-000048000000}"/>
                </a:ext>
              </a:extLst>
            </xdr:cNvPr>
            <xdr:cNvSpPr txBox="1"/>
          </xdr:nvSpPr>
          <xdr:spPr>
            <a:xfrm>
              <a:off x="3455016" y="13598419"/>
              <a:ext cx="1044945"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1</a:t>
              </a:r>
              <a:r>
                <a:rPr lang="en-AU" sz="1050" b="0">
                  <a:solidFill>
                    <a:schemeClr val="tx1">
                      <a:lumMod val="50000"/>
                      <a:lumOff val="50000"/>
                    </a:schemeClr>
                  </a:solidFill>
                </a:rPr>
                <a:t> </a:t>
              </a:r>
            </a:p>
          </xdr:txBody>
        </xdr:sp>
        <xdr:grpSp>
          <xdr:nvGrpSpPr>
            <xdr:cNvPr id="70" name="Group 69">
              <a:extLst>
                <a:ext uri="{FF2B5EF4-FFF2-40B4-BE49-F238E27FC236}">
                  <a16:creationId xmlns:a16="http://schemas.microsoft.com/office/drawing/2014/main" id="{00000000-0008-0000-0A00-000046000000}"/>
                </a:ext>
              </a:extLst>
            </xdr:cNvPr>
            <xdr:cNvGrpSpPr/>
          </xdr:nvGrpSpPr>
          <xdr:grpSpPr>
            <a:xfrm>
              <a:off x="120650" y="13050709"/>
              <a:ext cx="12247932" cy="593140"/>
              <a:chOff x="127000" y="1488243"/>
              <a:chExt cx="12184329" cy="592725"/>
            </a:xfrm>
          </xdr:grpSpPr>
          <xdr:sp macro="" textlink="">
            <xdr:nvSpPr>
              <xdr:cNvPr id="82" name="Text Box 1" descr="Select this button to go to Part A of the tool" title="Part A – Overview Section">
                <a:hlinkClick xmlns:r="http://schemas.openxmlformats.org/officeDocument/2006/relationships" r:id="rId2"/>
                <a:extLst>
                  <a:ext uri="{FF2B5EF4-FFF2-40B4-BE49-F238E27FC236}">
                    <a16:creationId xmlns:a16="http://schemas.microsoft.com/office/drawing/2014/main" id="{00000000-0008-0000-0A00-000052000000}"/>
                  </a:ext>
                </a:extLst>
              </xdr:cNvPr>
              <xdr:cNvSpPr txBox="1">
                <a:spLocks noChangeArrowheads="1"/>
              </xdr:cNvSpPr>
            </xdr:nvSpPr>
            <xdr:spPr bwMode="auto">
              <a:xfrm>
                <a:off x="1792116" y="1490568"/>
                <a:ext cx="648000" cy="590400"/>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83"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A00-000053000000}"/>
                  </a:ext>
                </a:extLst>
              </xdr:cNvPr>
              <xdr:cNvSpPr txBox="1">
                <a:spLocks noChangeArrowheads="1"/>
              </xdr:cNvSpPr>
            </xdr:nvSpPr>
            <xdr:spPr bwMode="auto">
              <a:xfrm>
                <a:off x="127000"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84" name="Text Box 1" descr="Select this button to go to the Business Goals section of the tool" title="Business Goals">
                <a:hlinkClick xmlns:r="http://schemas.openxmlformats.org/officeDocument/2006/relationships" r:id="rId4"/>
                <a:extLst>
                  <a:ext uri="{FF2B5EF4-FFF2-40B4-BE49-F238E27FC236}">
                    <a16:creationId xmlns:a16="http://schemas.microsoft.com/office/drawing/2014/main" id="{00000000-0008-0000-0A00-000054000000}"/>
                  </a:ext>
                </a:extLst>
              </xdr:cNvPr>
              <xdr:cNvSpPr txBox="1">
                <a:spLocks noChangeArrowheads="1"/>
              </xdr:cNvSpPr>
            </xdr:nvSpPr>
            <xdr:spPr bwMode="auto">
              <a:xfrm>
                <a:off x="958851"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85" name="Text Box 1" descr="Select this button to go to Part B of the tool" title="Part B">
                <a:hlinkClick xmlns:r="http://schemas.openxmlformats.org/officeDocument/2006/relationships" r:id="rId5"/>
                <a:extLst>
                  <a:ext uri="{FF2B5EF4-FFF2-40B4-BE49-F238E27FC236}">
                    <a16:creationId xmlns:a16="http://schemas.microsoft.com/office/drawing/2014/main" id="{00000000-0008-0000-0A00-000055000000}"/>
                  </a:ext>
                </a:extLst>
              </xdr:cNvPr>
              <xdr:cNvSpPr txBox="1">
                <a:spLocks noChangeArrowheads="1"/>
              </xdr:cNvSpPr>
            </xdr:nvSpPr>
            <xdr:spPr bwMode="auto">
              <a:xfrm>
                <a:off x="2617842" y="1490034"/>
                <a:ext cx="648000" cy="590400"/>
              </a:xfrm>
              <a:prstGeom prst="roundRect">
                <a:avLst/>
              </a:prstGeom>
              <a:solidFill>
                <a:srgbClr val="02833F"/>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Part B</a:t>
                </a:r>
              </a:p>
            </xdr:txBody>
          </xdr:sp>
          <xdr:sp macro="" textlink="">
            <xdr:nvSpPr>
              <xdr:cNvPr id="8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0A00-000056000000}"/>
                  </a:ext>
                </a:extLst>
              </xdr:cNvPr>
              <xdr:cNvSpPr txBox="1">
                <a:spLocks noChangeArrowheads="1"/>
              </xdr:cNvSpPr>
            </xdr:nvSpPr>
            <xdr:spPr bwMode="auto">
              <a:xfrm>
                <a:off x="9183683" y="1489229"/>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8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0A00-000057000000}"/>
                  </a:ext>
                </a:extLst>
              </xdr:cNvPr>
              <xdr:cNvSpPr txBox="1">
                <a:spLocks noChangeArrowheads="1"/>
              </xdr:cNvSpPr>
            </xdr:nvSpPr>
            <xdr:spPr bwMode="auto">
              <a:xfrm>
                <a:off x="11273516" y="1488370"/>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88"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0A00-000058000000}"/>
                  </a:ext>
                </a:extLst>
              </xdr:cNvPr>
              <xdr:cNvSpPr txBox="1">
                <a:spLocks noChangeArrowheads="1"/>
              </xdr:cNvSpPr>
            </xdr:nvSpPr>
            <xdr:spPr bwMode="auto">
              <a:xfrm>
                <a:off x="10030610" y="1490031"/>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89"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A00-000059000000}"/>
                  </a:ext>
                </a:extLst>
              </xdr:cNvPr>
              <xdr:cNvSpPr txBox="1">
                <a:spLocks noChangeArrowheads="1"/>
              </xdr:cNvSpPr>
            </xdr:nvSpPr>
            <xdr:spPr bwMode="auto">
              <a:xfrm>
                <a:off x="8353814" y="1489230"/>
                <a:ext cx="648000" cy="590400"/>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94" name="Text Box 1" descr="Select this button to go to the Workforce You Need section of the tool" title="Workforce You Need">
                <a:hlinkClick xmlns:r="http://schemas.openxmlformats.org/officeDocument/2006/relationships" r:id="rId10"/>
                <a:extLst>
                  <a:ext uri="{FF2B5EF4-FFF2-40B4-BE49-F238E27FC236}">
                    <a16:creationId xmlns:a16="http://schemas.microsoft.com/office/drawing/2014/main" id="{00000000-0008-0000-0A00-00005E000000}"/>
                  </a:ext>
                </a:extLst>
              </xdr:cNvPr>
              <xdr:cNvSpPr txBox="1">
                <a:spLocks noChangeArrowheads="1"/>
              </xdr:cNvSpPr>
            </xdr:nvSpPr>
            <xdr:spPr bwMode="auto">
              <a:xfrm>
                <a:off x="4680468"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need</a:t>
                </a:r>
              </a:p>
            </xdr:txBody>
          </xdr:sp>
          <xdr:sp macro="" textlink="">
            <xdr:nvSpPr>
              <xdr:cNvPr id="99" name="Text Box 1" descr="Select this button to go to the Workforce Gap Analysis section of the tool" title="Workforce Gap Analysis">
                <a:hlinkClick xmlns:r="http://schemas.openxmlformats.org/officeDocument/2006/relationships" r:id="rId11"/>
                <a:extLst>
                  <a:ext uri="{FF2B5EF4-FFF2-40B4-BE49-F238E27FC236}">
                    <a16:creationId xmlns:a16="http://schemas.microsoft.com/office/drawing/2014/main" id="{00000000-0008-0000-0A00-000063000000}"/>
                  </a:ext>
                </a:extLst>
              </xdr:cNvPr>
              <xdr:cNvSpPr txBox="1">
                <a:spLocks noChangeArrowheads="1"/>
              </xdr:cNvSpPr>
            </xdr:nvSpPr>
            <xdr:spPr bwMode="auto">
              <a:xfrm>
                <a:off x="5912347"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Gap analysis</a:t>
                </a:r>
              </a:p>
            </xdr:txBody>
          </xdr:sp>
          <xdr:sp macro="" textlink="">
            <xdr:nvSpPr>
              <xdr:cNvPr id="100" name="Text Box 1" descr="Select this button to go to the Workforce Implications section of the tool" title="Implications">
                <a:hlinkClick xmlns:r="http://schemas.openxmlformats.org/officeDocument/2006/relationships" r:id="rId12"/>
                <a:extLst>
                  <a:ext uri="{FF2B5EF4-FFF2-40B4-BE49-F238E27FC236}">
                    <a16:creationId xmlns:a16="http://schemas.microsoft.com/office/drawing/2014/main" id="{00000000-0008-0000-0A00-000064000000}"/>
                  </a:ext>
                </a:extLst>
              </xdr:cNvPr>
              <xdr:cNvSpPr txBox="1">
                <a:spLocks noChangeArrowheads="1"/>
              </xdr:cNvSpPr>
            </xdr:nvSpPr>
            <xdr:spPr bwMode="auto">
              <a:xfrm>
                <a:off x="7130635"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Implications</a:t>
                </a:r>
              </a:p>
            </xdr:txBody>
          </xdr:sp>
          <xdr:sp macro="" textlink="">
            <xdr:nvSpPr>
              <xdr:cNvPr id="101" name="Text Box 1" descr="Select this button to go to the Workforce You Have section of the tool" title="Workforce You Have">
                <a:hlinkClick xmlns:r="http://schemas.openxmlformats.org/officeDocument/2006/relationships" r:id="rId13"/>
                <a:extLst>
                  <a:ext uri="{FF2B5EF4-FFF2-40B4-BE49-F238E27FC236}">
                    <a16:creationId xmlns:a16="http://schemas.microsoft.com/office/drawing/2014/main" id="{00000000-0008-0000-0A00-000065000000}"/>
                  </a:ext>
                </a:extLst>
              </xdr:cNvPr>
              <xdr:cNvSpPr txBox="1">
                <a:spLocks noChangeArrowheads="1"/>
              </xdr:cNvSpPr>
            </xdr:nvSpPr>
            <xdr:spPr bwMode="auto">
              <a:xfrm>
                <a:off x="3451017" y="1489905"/>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have</a:t>
                </a:r>
              </a:p>
            </xdr:txBody>
          </xdr:sp>
        </xdr:grpSp>
        <xdr:sp macro="" textlink="">
          <xdr:nvSpPr>
            <xdr:cNvPr id="73" name="TextBox 72">
              <a:extLst>
                <a:ext uri="{FF2B5EF4-FFF2-40B4-BE49-F238E27FC236}">
                  <a16:creationId xmlns:a16="http://schemas.microsoft.com/office/drawing/2014/main" id="{00000000-0008-0000-0A00-000049000000}"/>
                </a:ext>
              </a:extLst>
            </xdr:cNvPr>
            <xdr:cNvSpPr txBox="1"/>
          </xdr:nvSpPr>
          <xdr:spPr>
            <a:xfrm>
              <a:off x="7186817" y="13609379"/>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4</a:t>
              </a:r>
              <a:r>
                <a:rPr lang="en-AU" sz="1050" b="0">
                  <a:solidFill>
                    <a:schemeClr val="tx1">
                      <a:lumMod val="50000"/>
                      <a:lumOff val="50000"/>
                    </a:schemeClr>
                  </a:solidFill>
                </a:rPr>
                <a:t> </a:t>
              </a:r>
            </a:p>
          </xdr:txBody>
        </xdr:sp>
        <xdr:sp macro="" textlink="">
          <xdr:nvSpPr>
            <xdr:cNvPr id="74" name="TextBox 73">
              <a:extLst>
                <a:ext uri="{FF2B5EF4-FFF2-40B4-BE49-F238E27FC236}">
                  <a16:creationId xmlns:a16="http://schemas.microsoft.com/office/drawing/2014/main" id="{00000000-0008-0000-0A00-00004A000000}"/>
                </a:ext>
              </a:extLst>
            </xdr:cNvPr>
            <xdr:cNvSpPr txBox="1"/>
          </xdr:nvSpPr>
          <xdr:spPr>
            <a:xfrm>
              <a:off x="5930350" y="13609135"/>
              <a:ext cx="1044943"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3</a:t>
              </a:r>
              <a:r>
                <a:rPr lang="en-AU" sz="1050" b="0">
                  <a:solidFill>
                    <a:schemeClr val="tx1">
                      <a:lumMod val="50000"/>
                      <a:lumOff val="50000"/>
                    </a:schemeClr>
                  </a:solidFill>
                </a:rPr>
                <a:t> </a:t>
              </a:r>
            </a:p>
          </xdr:txBody>
        </xdr:sp>
        <xdr:sp macro="" textlink="">
          <xdr:nvSpPr>
            <xdr:cNvPr id="75" name="TextBox 74">
              <a:extLst>
                <a:ext uri="{FF2B5EF4-FFF2-40B4-BE49-F238E27FC236}">
                  <a16:creationId xmlns:a16="http://schemas.microsoft.com/office/drawing/2014/main" id="{00000000-0008-0000-0A00-00004B000000}"/>
                </a:ext>
              </a:extLst>
            </xdr:cNvPr>
            <xdr:cNvSpPr txBox="1"/>
          </xdr:nvSpPr>
          <xdr:spPr>
            <a:xfrm>
              <a:off x="4704406" y="13608887"/>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2</a:t>
              </a:r>
              <a:r>
                <a:rPr lang="en-AU" sz="1050" b="0">
                  <a:solidFill>
                    <a:schemeClr val="tx1">
                      <a:lumMod val="50000"/>
                      <a:lumOff val="50000"/>
                    </a:schemeClr>
                  </a:solidFill>
                </a:rPr>
                <a:t> </a:t>
              </a:r>
            </a:p>
          </xdr:txBody>
        </xdr:sp>
        <xdr:grpSp>
          <xdr:nvGrpSpPr>
            <xdr:cNvPr id="76" name="Group 75">
              <a:extLst>
                <a:ext uri="{FF2B5EF4-FFF2-40B4-BE49-F238E27FC236}">
                  <a16:creationId xmlns:a16="http://schemas.microsoft.com/office/drawing/2014/main" id="{00000000-0008-0000-0A00-00004C000000}"/>
                </a:ext>
              </a:extLst>
            </xdr:cNvPr>
            <xdr:cNvGrpSpPr/>
          </xdr:nvGrpSpPr>
          <xdr:grpSpPr>
            <a:xfrm>
              <a:off x="103726" y="12646110"/>
              <a:ext cx="3168072" cy="229591"/>
              <a:chOff x="622301" y="1200150"/>
              <a:chExt cx="3151867" cy="228600"/>
            </a:xfrm>
          </xdr:grpSpPr>
          <xdr:sp macro="" textlink="">
            <xdr:nvSpPr>
              <xdr:cNvPr id="77" name="TextBox 1">
                <a:extLst>
                  <a:ext uri="{FF2B5EF4-FFF2-40B4-BE49-F238E27FC236}">
                    <a16:creationId xmlns:a16="http://schemas.microsoft.com/office/drawing/2014/main" id="{00000000-0008-0000-0A00-00004D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78" name="Group 7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A00-00004E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79" name="Freeform 64" descr="Icon of a finger pressing a button indicating users can click here" title="Finger pressing a button">
                  <a:extLst>
                    <a:ext uri="{FF2B5EF4-FFF2-40B4-BE49-F238E27FC236}">
                      <a16:creationId xmlns:a16="http://schemas.microsoft.com/office/drawing/2014/main" id="{00000000-0008-0000-0A00-00004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0" name="Freeform 65">
                  <a:extLst>
                    <a:ext uri="{FF2B5EF4-FFF2-40B4-BE49-F238E27FC236}">
                      <a16:creationId xmlns:a16="http://schemas.microsoft.com/office/drawing/2014/main" id="{00000000-0008-0000-0A00-000050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1" name="Freeform 66">
                  <a:extLst>
                    <a:ext uri="{FF2B5EF4-FFF2-40B4-BE49-F238E27FC236}">
                      <a16:creationId xmlns:a16="http://schemas.microsoft.com/office/drawing/2014/main" id="{00000000-0008-0000-0A00-000051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xnSp macro="">
        <xdr:nvCxnSpPr>
          <xdr:cNvPr id="62" name="Straight Connector 61">
            <a:extLst>
              <a:ext uri="{FF2B5EF4-FFF2-40B4-BE49-F238E27FC236}">
                <a16:creationId xmlns:a16="http://schemas.microsoft.com/office/drawing/2014/main" id="{00000000-0008-0000-0A00-00003E000000}"/>
              </a:ext>
            </a:extLst>
          </xdr:cNvPr>
          <xdr:cNvCxnSpPr/>
        </xdr:nvCxnSpPr>
        <xdr:spPr>
          <a:xfrm>
            <a:off x="3588091" y="13758605"/>
            <a:ext cx="142413"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A00-00003F000000}"/>
              </a:ext>
            </a:extLst>
          </xdr:cNvPr>
          <xdr:cNvCxnSpPr/>
        </xdr:nvCxnSpPr>
        <xdr:spPr>
          <a:xfrm>
            <a:off x="4184817" y="13758768"/>
            <a:ext cx="14169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A00-000040000000}"/>
              </a:ext>
            </a:extLst>
          </xdr:cNvPr>
          <xdr:cNvCxnSpPr/>
        </xdr:nvCxnSpPr>
        <xdr:spPr>
          <a:xfrm>
            <a:off x="4834832" y="13757841"/>
            <a:ext cx="142413"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A00-000041000000}"/>
              </a:ext>
            </a:extLst>
          </xdr:cNvPr>
          <xdr:cNvCxnSpPr/>
        </xdr:nvCxnSpPr>
        <xdr:spPr>
          <a:xfrm>
            <a:off x="5435774" y="13758004"/>
            <a:ext cx="14169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A00-000042000000}"/>
              </a:ext>
            </a:extLst>
          </xdr:cNvPr>
          <xdr:cNvCxnSpPr/>
        </xdr:nvCxnSpPr>
        <xdr:spPr>
          <a:xfrm>
            <a:off x="6047698" y="13759429"/>
            <a:ext cx="142413"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A00-000043000000}"/>
              </a:ext>
            </a:extLst>
          </xdr:cNvPr>
          <xdr:cNvCxnSpPr/>
        </xdr:nvCxnSpPr>
        <xdr:spPr>
          <a:xfrm>
            <a:off x="6648640" y="13759592"/>
            <a:ext cx="14169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A00-000044000000}"/>
              </a:ext>
            </a:extLst>
          </xdr:cNvPr>
          <xdr:cNvCxnSpPr/>
        </xdr:nvCxnSpPr>
        <xdr:spPr>
          <a:xfrm>
            <a:off x="7298660" y="13759426"/>
            <a:ext cx="142413"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a:extLst>
              <a:ext uri="{FF2B5EF4-FFF2-40B4-BE49-F238E27FC236}">
                <a16:creationId xmlns:a16="http://schemas.microsoft.com/office/drawing/2014/main" id="{00000000-0008-0000-0A00-000045000000}"/>
              </a:ext>
            </a:extLst>
          </xdr:cNvPr>
          <xdr:cNvCxnSpPr/>
        </xdr:nvCxnSpPr>
        <xdr:spPr>
          <a:xfrm>
            <a:off x="7899602" y="13759589"/>
            <a:ext cx="14169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277372</xdr:colOff>
      <xdr:row>13</xdr:row>
      <xdr:rowOff>63556</xdr:rowOff>
    </xdr:from>
    <xdr:to>
      <xdr:col>11</xdr:col>
      <xdr:colOff>550572</xdr:colOff>
      <xdr:row>15</xdr:row>
      <xdr:rowOff>55256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5363722" y="7810556"/>
          <a:ext cx="4896000" cy="360000"/>
          <a:chOff x="5363722" y="7689906"/>
          <a:chExt cx="4896000" cy="360000"/>
        </a:xfrm>
      </xdr:grpSpPr>
      <xdr:sp macro="" textlink="">
        <xdr:nvSpPr>
          <xdr:cNvPr id="6" name="Text Box 1" descr="Click this link to go to Step 1: What is the workforce you have in Part B of this tool" title="Part B, Step 1: What is the workforce you have">
            <a:hlinkClick xmlns:r="http://schemas.openxmlformats.org/officeDocument/2006/relationships" r:id="rId13"/>
            <a:extLst>
              <a:ext uri="{FF2B5EF4-FFF2-40B4-BE49-F238E27FC236}">
                <a16:creationId xmlns:a16="http://schemas.microsoft.com/office/drawing/2014/main" id="{00000000-0008-0000-0A00-000006000000}"/>
              </a:ext>
            </a:extLst>
          </xdr:cNvPr>
          <xdr:cNvSpPr txBox="1">
            <a:spLocks noChangeArrowheads="1"/>
          </xdr:cNvSpPr>
        </xdr:nvSpPr>
        <xdr:spPr bwMode="auto">
          <a:xfrm>
            <a:off x="5363722" y="7689906"/>
            <a:ext cx="4896000" cy="360000"/>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Step 1: What is the workforce you have</a:t>
            </a:r>
          </a:p>
        </xdr:txBody>
      </xdr:sp>
      <xdr:grpSp>
        <xdr:nvGrpSpPr>
          <xdr:cNvPr id="47" name="Group 14" descr="Icon of a finger pressing a button indicating to users they can click here" title="Finger pressing a button">
            <a:extLst>
              <a:ext uri="{FF2B5EF4-FFF2-40B4-BE49-F238E27FC236}">
                <a16:creationId xmlns:a16="http://schemas.microsoft.com/office/drawing/2014/main" id="{00000000-0008-0000-0A00-00002F000000}"/>
              </a:ext>
            </a:extLst>
          </xdr:cNvPr>
          <xdr:cNvGrpSpPr>
            <a:grpSpLocks noChangeAspect="1"/>
          </xdr:cNvGrpSpPr>
        </xdr:nvGrpSpPr>
        <xdr:grpSpPr>
          <a:xfrm>
            <a:off x="5467350" y="7759700"/>
            <a:ext cx="161713" cy="212825"/>
            <a:chOff x="1930400" y="2159000"/>
            <a:chExt cx="376238" cy="533400"/>
          </a:xfrm>
          <a:solidFill>
            <a:schemeClr val="bg1"/>
          </a:solidFill>
        </xdr:grpSpPr>
        <xdr:sp macro="" textlink="">
          <xdr:nvSpPr>
            <xdr:cNvPr id="48" name="Freeform 64">
              <a:extLst>
                <a:ext uri="{FF2B5EF4-FFF2-40B4-BE49-F238E27FC236}">
                  <a16:creationId xmlns:a16="http://schemas.microsoft.com/office/drawing/2014/main" id="{00000000-0008-0000-0A00-00003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9" name="Freeform 65">
              <a:extLst>
                <a:ext uri="{FF2B5EF4-FFF2-40B4-BE49-F238E27FC236}">
                  <a16:creationId xmlns:a16="http://schemas.microsoft.com/office/drawing/2014/main" id="{00000000-0008-0000-0A00-00003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0A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513554</xdr:colOff>
      <xdr:row>11</xdr:row>
      <xdr:rowOff>114300</xdr:rowOff>
    </xdr:from>
    <xdr:to>
      <xdr:col>12</xdr:col>
      <xdr:colOff>44004</xdr:colOff>
      <xdr:row>19</xdr:row>
      <xdr:rowOff>88900</xdr:rowOff>
    </xdr:to>
    <xdr:sp macro="" textlink="">
      <xdr:nvSpPr>
        <xdr:cNvPr id="2" name="Rectangle 4" descr="Text box highlighting the text contained withing the box" title="Text box">
          <a:extLst>
            <a:ext uri="{FF2B5EF4-FFF2-40B4-BE49-F238E27FC236}">
              <a16:creationId xmlns:a16="http://schemas.microsoft.com/office/drawing/2014/main" id="{00000000-0008-0000-0B00-000002000000}"/>
            </a:ext>
          </a:extLst>
        </xdr:cNvPr>
        <xdr:cNvSpPr/>
      </xdr:nvSpPr>
      <xdr:spPr>
        <a:xfrm>
          <a:off x="513554" y="7346950"/>
          <a:ext cx="9900000" cy="4025900"/>
        </a:xfrm>
        <a:prstGeom prst="rect">
          <a:avLst/>
        </a:prstGeom>
        <a:noFill/>
        <a:ln w="28575">
          <a:solidFill>
            <a:srgbClr val="02833F"/>
          </a:solidFill>
        </a:ln>
        <a:effectLst>
          <a:glow rad="63500">
            <a:srgbClr val="275D3A">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35" name="Picture 34">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84133</xdr:colOff>
      <xdr:row>1</xdr:row>
      <xdr:rowOff>0</xdr:rowOff>
    </xdr:from>
    <xdr:to>
      <xdr:col>14</xdr:col>
      <xdr:colOff>594483</xdr:colOff>
      <xdr:row>1</xdr:row>
      <xdr:rowOff>1323610</xdr:rowOff>
    </xdr:to>
    <xdr:grpSp>
      <xdr:nvGrpSpPr>
        <xdr:cNvPr id="125" name="Group 124">
          <a:extLst>
            <a:ext uri="{FF2B5EF4-FFF2-40B4-BE49-F238E27FC236}">
              <a16:creationId xmlns:a16="http://schemas.microsoft.com/office/drawing/2014/main" id="{00000000-0008-0000-0B00-00007D000000}"/>
            </a:ext>
          </a:extLst>
        </xdr:cNvPr>
        <xdr:cNvGrpSpPr/>
      </xdr:nvGrpSpPr>
      <xdr:grpSpPr>
        <a:xfrm>
          <a:off x="84133" y="1200150"/>
          <a:ext cx="12200700" cy="1323610"/>
          <a:chOff x="103183" y="15346489"/>
          <a:chExt cx="12200700" cy="1323610"/>
        </a:xfrm>
      </xdr:grpSpPr>
      <xdr:grpSp>
        <xdr:nvGrpSpPr>
          <xdr:cNvPr id="126" name="Group 125">
            <a:extLst>
              <a:ext uri="{FF2B5EF4-FFF2-40B4-BE49-F238E27FC236}">
                <a16:creationId xmlns:a16="http://schemas.microsoft.com/office/drawing/2014/main" id="{00000000-0008-0000-0B00-00007E000000}"/>
              </a:ext>
            </a:extLst>
          </xdr:cNvPr>
          <xdr:cNvGrpSpPr/>
        </xdr:nvGrpSpPr>
        <xdr:grpSpPr>
          <a:xfrm>
            <a:off x="103183" y="15346489"/>
            <a:ext cx="12200700" cy="1323610"/>
            <a:chOff x="103726" y="12646110"/>
            <a:chExt cx="12264856" cy="1326715"/>
          </a:xfrm>
        </xdr:grpSpPr>
        <xdr:grpSp>
          <xdr:nvGrpSpPr>
            <xdr:cNvPr id="143" name="Group 142">
              <a:extLst>
                <a:ext uri="{FF2B5EF4-FFF2-40B4-BE49-F238E27FC236}">
                  <a16:creationId xmlns:a16="http://schemas.microsoft.com/office/drawing/2014/main" id="{00000000-0008-0000-0B00-00008F000000}"/>
                </a:ext>
              </a:extLst>
            </xdr:cNvPr>
            <xdr:cNvGrpSpPr/>
          </xdr:nvGrpSpPr>
          <xdr:grpSpPr>
            <a:xfrm>
              <a:off x="120650" y="13050709"/>
              <a:ext cx="12247932" cy="593140"/>
              <a:chOff x="127000" y="1488243"/>
              <a:chExt cx="12184329" cy="592725"/>
            </a:xfrm>
          </xdr:grpSpPr>
          <xdr:sp macro="" textlink="">
            <xdr:nvSpPr>
              <xdr:cNvPr id="155" name="Text Box 1" descr="Select this button to go to Part A of the tool" title="Part A – Overview Section">
                <a:hlinkClick xmlns:r="http://schemas.openxmlformats.org/officeDocument/2006/relationships" r:id="rId2"/>
                <a:extLst>
                  <a:ext uri="{FF2B5EF4-FFF2-40B4-BE49-F238E27FC236}">
                    <a16:creationId xmlns:a16="http://schemas.microsoft.com/office/drawing/2014/main" id="{00000000-0008-0000-0B00-00009B000000}"/>
                  </a:ext>
                </a:extLst>
              </xdr:cNvPr>
              <xdr:cNvSpPr txBox="1">
                <a:spLocks noChangeArrowheads="1"/>
              </xdr:cNvSpPr>
            </xdr:nvSpPr>
            <xdr:spPr bwMode="auto">
              <a:xfrm>
                <a:off x="1792116" y="1490568"/>
                <a:ext cx="648000" cy="590400"/>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56"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B00-00009C000000}"/>
                  </a:ext>
                </a:extLst>
              </xdr:cNvPr>
              <xdr:cNvSpPr txBox="1">
                <a:spLocks noChangeArrowheads="1"/>
              </xdr:cNvSpPr>
            </xdr:nvSpPr>
            <xdr:spPr bwMode="auto">
              <a:xfrm>
                <a:off x="127000"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57" name="Text Box 1" descr="Select this button to go to the Business Goals section of the tool" title="Business Goals">
                <a:hlinkClick xmlns:r="http://schemas.openxmlformats.org/officeDocument/2006/relationships" r:id="rId4"/>
                <a:extLst>
                  <a:ext uri="{FF2B5EF4-FFF2-40B4-BE49-F238E27FC236}">
                    <a16:creationId xmlns:a16="http://schemas.microsoft.com/office/drawing/2014/main" id="{00000000-0008-0000-0B00-00009D000000}"/>
                  </a:ext>
                </a:extLst>
              </xdr:cNvPr>
              <xdr:cNvSpPr txBox="1">
                <a:spLocks noChangeArrowheads="1"/>
              </xdr:cNvSpPr>
            </xdr:nvSpPr>
            <xdr:spPr bwMode="auto">
              <a:xfrm>
                <a:off x="958851"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158" name="Text Box 1" descr="Select this button to go to Part B of the tool" title="Part B">
                <a:hlinkClick xmlns:r="http://schemas.openxmlformats.org/officeDocument/2006/relationships" r:id="rId5"/>
                <a:extLst>
                  <a:ext uri="{FF2B5EF4-FFF2-40B4-BE49-F238E27FC236}">
                    <a16:creationId xmlns:a16="http://schemas.microsoft.com/office/drawing/2014/main" id="{00000000-0008-0000-0B00-00009E000000}"/>
                  </a:ext>
                </a:extLst>
              </xdr:cNvPr>
              <xdr:cNvSpPr txBox="1">
                <a:spLocks noChangeArrowheads="1"/>
              </xdr:cNvSpPr>
            </xdr:nvSpPr>
            <xdr:spPr bwMode="auto">
              <a:xfrm>
                <a:off x="2617842" y="1490034"/>
                <a:ext cx="648000"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59"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0B00-00009F000000}"/>
                  </a:ext>
                </a:extLst>
              </xdr:cNvPr>
              <xdr:cNvSpPr txBox="1">
                <a:spLocks noChangeArrowheads="1"/>
              </xdr:cNvSpPr>
            </xdr:nvSpPr>
            <xdr:spPr bwMode="auto">
              <a:xfrm>
                <a:off x="9183683" y="1489229"/>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60"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0B00-0000A0000000}"/>
                  </a:ext>
                </a:extLst>
              </xdr:cNvPr>
              <xdr:cNvSpPr txBox="1">
                <a:spLocks noChangeArrowheads="1"/>
              </xdr:cNvSpPr>
            </xdr:nvSpPr>
            <xdr:spPr bwMode="auto">
              <a:xfrm>
                <a:off x="11273516" y="1488370"/>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161"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0B00-0000A1000000}"/>
                  </a:ext>
                </a:extLst>
              </xdr:cNvPr>
              <xdr:cNvSpPr txBox="1">
                <a:spLocks noChangeArrowheads="1"/>
              </xdr:cNvSpPr>
            </xdr:nvSpPr>
            <xdr:spPr bwMode="auto">
              <a:xfrm>
                <a:off x="10030610" y="1490031"/>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162"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B00-0000A2000000}"/>
                  </a:ext>
                </a:extLst>
              </xdr:cNvPr>
              <xdr:cNvSpPr txBox="1">
                <a:spLocks noChangeArrowheads="1"/>
              </xdr:cNvSpPr>
            </xdr:nvSpPr>
            <xdr:spPr bwMode="auto">
              <a:xfrm>
                <a:off x="8353814" y="1489230"/>
                <a:ext cx="648000" cy="590400"/>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63" name="Text Box 1" descr="Select this button to go to the Workforce You Need section of the tool" title="Workforce You Need">
                <a:hlinkClick xmlns:r="http://schemas.openxmlformats.org/officeDocument/2006/relationships" r:id="rId10"/>
                <a:extLst>
                  <a:ext uri="{FF2B5EF4-FFF2-40B4-BE49-F238E27FC236}">
                    <a16:creationId xmlns:a16="http://schemas.microsoft.com/office/drawing/2014/main" id="{00000000-0008-0000-0B00-0000A3000000}"/>
                  </a:ext>
                </a:extLst>
              </xdr:cNvPr>
              <xdr:cNvSpPr txBox="1">
                <a:spLocks noChangeArrowheads="1"/>
              </xdr:cNvSpPr>
            </xdr:nvSpPr>
            <xdr:spPr bwMode="auto">
              <a:xfrm>
                <a:off x="4680468"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need</a:t>
                </a:r>
              </a:p>
            </xdr:txBody>
          </xdr:sp>
          <xdr:sp macro="" textlink="">
            <xdr:nvSpPr>
              <xdr:cNvPr id="164" name="Text Box 1" descr="Select this button to go to the Workforce Gap Analysis section of the tool" title="Workforce Gap Analysis">
                <a:hlinkClick xmlns:r="http://schemas.openxmlformats.org/officeDocument/2006/relationships" r:id="rId11"/>
                <a:extLst>
                  <a:ext uri="{FF2B5EF4-FFF2-40B4-BE49-F238E27FC236}">
                    <a16:creationId xmlns:a16="http://schemas.microsoft.com/office/drawing/2014/main" id="{00000000-0008-0000-0B00-0000A4000000}"/>
                  </a:ext>
                </a:extLst>
              </xdr:cNvPr>
              <xdr:cNvSpPr txBox="1">
                <a:spLocks noChangeArrowheads="1"/>
              </xdr:cNvSpPr>
            </xdr:nvSpPr>
            <xdr:spPr bwMode="auto">
              <a:xfrm>
                <a:off x="5912347"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Gap analysis</a:t>
                </a:r>
              </a:p>
            </xdr:txBody>
          </xdr:sp>
          <xdr:sp macro="" textlink="">
            <xdr:nvSpPr>
              <xdr:cNvPr id="165" name="Text Box 1" descr="Select this button to go to the Workforce Implications section of the tool" title="Implications">
                <a:hlinkClick xmlns:r="http://schemas.openxmlformats.org/officeDocument/2006/relationships" r:id="rId12"/>
                <a:extLst>
                  <a:ext uri="{FF2B5EF4-FFF2-40B4-BE49-F238E27FC236}">
                    <a16:creationId xmlns:a16="http://schemas.microsoft.com/office/drawing/2014/main" id="{00000000-0008-0000-0B00-0000A5000000}"/>
                  </a:ext>
                </a:extLst>
              </xdr:cNvPr>
              <xdr:cNvSpPr txBox="1">
                <a:spLocks noChangeArrowheads="1"/>
              </xdr:cNvSpPr>
            </xdr:nvSpPr>
            <xdr:spPr bwMode="auto">
              <a:xfrm>
                <a:off x="7130635"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Implications</a:t>
                </a:r>
              </a:p>
            </xdr:txBody>
          </xdr:sp>
          <xdr:sp macro="" textlink="">
            <xdr:nvSpPr>
              <xdr:cNvPr id="166" name="Text Box 1" descr="Select this button to go to the Workforce You Have section of the tool" title="Workforce You Have">
                <a:hlinkClick xmlns:r="http://schemas.openxmlformats.org/officeDocument/2006/relationships" r:id="rId13"/>
                <a:extLst>
                  <a:ext uri="{FF2B5EF4-FFF2-40B4-BE49-F238E27FC236}">
                    <a16:creationId xmlns:a16="http://schemas.microsoft.com/office/drawing/2014/main" id="{00000000-0008-0000-0B00-0000A6000000}"/>
                  </a:ext>
                </a:extLst>
              </xdr:cNvPr>
              <xdr:cNvSpPr txBox="1">
                <a:spLocks noChangeArrowheads="1"/>
              </xdr:cNvSpPr>
            </xdr:nvSpPr>
            <xdr:spPr bwMode="auto">
              <a:xfrm>
                <a:off x="3451017" y="1489905"/>
                <a:ext cx="1037813" cy="590400"/>
              </a:xfrm>
              <a:prstGeom prst="roundRect">
                <a:avLst/>
              </a:prstGeom>
              <a:solidFill>
                <a:srgbClr val="02833F"/>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Workforce     you have</a:t>
                </a:r>
              </a:p>
            </xdr:txBody>
          </xdr:sp>
        </xdr:grpSp>
        <xdr:sp macro="" textlink="">
          <xdr:nvSpPr>
            <xdr:cNvPr id="145" name="TextBox 144">
              <a:extLst>
                <a:ext uri="{FF2B5EF4-FFF2-40B4-BE49-F238E27FC236}">
                  <a16:creationId xmlns:a16="http://schemas.microsoft.com/office/drawing/2014/main" id="{00000000-0008-0000-0B00-000091000000}"/>
                </a:ext>
              </a:extLst>
            </xdr:cNvPr>
            <xdr:cNvSpPr txBox="1"/>
          </xdr:nvSpPr>
          <xdr:spPr>
            <a:xfrm>
              <a:off x="3455016" y="13598419"/>
              <a:ext cx="1044945"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02833F"/>
                  </a:solidFill>
                </a:rPr>
                <a:t>Step 1</a:t>
              </a:r>
              <a:r>
                <a:rPr lang="en-AU" sz="1050" b="0">
                  <a:solidFill>
                    <a:srgbClr val="02833F"/>
                  </a:solidFill>
                </a:rPr>
                <a:t> </a:t>
              </a:r>
            </a:p>
          </xdr:txBody>
        </xdr:sp>
        <xdr:sp macro="" textlink="">
          <xdr:nvSpPr>
            <xdr:cNvPr id="146" name="TextBox 145">
              <a:extLst>
                <a:ext uri="{FF2B5EF4-FFF2-40B4-BE49-F238E27FC236}">
                  <a16:creationId xmlns:a16="http://schemas.microsoft.com/office/drawing/2014/main" id="{00000000-0008-0000-0B00-000092000000}"/>
                </a:ext>
              </a:extLst>
            </xdr:cNvPr>
            <xdr:cNvSpPr txBox="1"/>
          </xdr:nvSpPr>
          <xdr:spPr>
            <a:xfrm>
              <a:off x="7186817" y="13609379"/>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4</a:t>
              </a:r>
              <a:r>
                <a:rPr lang="en-AU" sz="1050" b="0">
                  <a:solidFill>
                    <a:schemeClr val="tx1">
                      <a:lumMod val="50000"/>
                      <a:lumOff val="50000"/>
                    </a:schemeClr>
                  </a:solidFill>
                </a:rPr>
                <a:t> </a:t>
              </a:r>
            </a:p>
          </xdr:txBody>
        </xdr:sp>
        <xdr:sp macro="" textlink="">
          <xdr:nvSpPr>
            <xdr:cNvPr id="147" name="TextBox 146">
              <a:extLst>
                <a:ext uri="{FF2B5EF4-FFF2-40B4-BE49-F238E27FC236}">
                  <a16:creationId xmlns:a16="http://schemas.microsoft.com/office/drawing/2014/main" id="{00000000-0008-0000-0B00-000093000000}"/>
                </a:ext>
              </a:extLst>
            </xdr:cNvPr>
            <xdr:cNvSpPr txBox="1"/>
          </xdr:nvSpPr>
          <xdr:spPr>
            <a:xfrm>
              <a:off x="5930350" y="13609135"/>
              <a:ext cx="1044943"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3</a:t>
              </a:r>
              <a:r>
                <a:rPr lang="en-AU" sz="1050" b="0">
                  <a:solidFill>
                    <a:schemeClr val="tx1">
                      <a:lumMod val="50000"/>
                      <a:lumOff val="50000"/>
                    </a:schemeClr>
                  </a:solidFill>
                </a:rPr>
                <a:t> </a:t>
              </a:r>
            </a:p>
          </xdr:txBody>
        </xdr:sp>
        <xdr:sp macro="" textlink="">
          <xdr:nvSpPr>
            <xdr:cNvPr id="148" name="TextBox 147">
              <a:extLst>
                <a:ext uri="{FF2B5EF4-FFF2-40B4-BE49-F238E27FC236}">
                  <a16:creationId xmlns:a16="http://schemas.microsoft.com/office/drawing/2014/main" id="{00000000-0008-0000-0B00-000094000000}"/>
                </a:ext>
              </a:extLst>
            </xdr:cNvPr>
            <xdr:cNvSpPr txBox="1"/>
          </xdr:nvSpPr>
          <xdr:spPr>
            <a:xfrm>
              <a:off x="4704406" y="13608887"/>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2</a:t>
              </a:r>
              <a:r>
                <a:rPr lang="en-AU" sz="1050" b="0">
                  <a:solidFill>
                    <a:schemeClr val="tx1">
                      <a:lumMod val="50000"/>
                      <a:lumOff val="50000"/>
                    </a:schemeClr>
                  </a:solidFill>
                </a:rPr>
                <a:t> </a:t>
              </a:r>
            </a:p>
          </xdr:txBody>
        </xdr:sp>
        <xdr:grpSp>
          <xdr:nvGrpSpPr>
            <xdr:cNvPr id="149" name="Group 148">
              <a:extLst>
                <a:ext uri="{FF2B5EF4-FFF2-40B4-BE49-F238E27FC236}">
                  <a16:creationId xmlns:a16="http://schemas.microsoft.com/office/drawing/2014/main" id="{00000000-0008-0000-0B00-000095000000}"/>
                </a:ext>
              </a:extLst>
            </xdr:cNvPr>
            <xdr:cNvGrpSpPr/>
          </xdr:nvGrpSpPr>
          <xdr:grpSpPr>
            <a:xfrm>
              <a:off x="103726" y="12646110"/>
              <a:ext cx="3168072" cy="229591"/>
              <a:chOff x="622301" y="1200150"/>
              <a:chExt cx="3151867" cy="228600"/>
            </a:xfrm>
          </xdr:grpSpPr>
          <xdr:sp macro="" textlink="">
            <xdr:nvSpPr>
              <xdr:cNvPr id="150" name="TextBox 1">
                <a:extLst>
                  <a:ext uri="{FF2B5EF4-FFF2-40B4-BE49-F238E27FC236}">
                    <a16:creationId xmlns:a16="http://schemas.microsoft.com/office/drawing/2014/main" id="{00000000-0008-0000-0B00-000096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51" name="Group 150"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B00-000097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52" name="Freeform 64" descr="Icon of a finger pressing a button indicating users can click here" title="Finger pressing a button">
                  <a:extLst>
                    <a:ext uri="{FF2B5EF4-FFF2-40B4-BE49-F238E27FC236}">
                      <a16:creationId xmlns:a16="http://schemas.microsoft.com/office/drawing/2014/main" id="{00000000-0008-0000-0B00-000098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53" name="Freeform 65">
                  <a:extLst>
                    <a:ext uri="{FF2B5EF4-FFF2-40B4-BE49-F238E27FC236}">
                      <a16:creationId xmlns:a16="http://schemas.microsoft.com/office/drawing/2014/main" id="{00000000-0008-0000-0B00-000099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54" name="Freeform 66">
                  <a:extLst>
                    <a:ext uri="{FF2B5EF4-FFF2-40B4-BE49-F238E27FC236}">
                      <a16:creationId xmlns:a16="http://schemas.microsoft.com/office/drawing/2014/main" id="{00000000-0008-0000-0B00-00009A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xnSp macro="">
        <xdr:nvCxnSpPr>
          <xdr:cNvPr id="127" name="Straight Connector 126">
            <a:extLst>
              <a:ext uri="{FF2B5EF4-FFF2-40B4-BE49-F238E27FC236}">
                <a16:creationId xmlns:a16="http://schemas.microsoft.com/office/drawing/2014/main" id="{00000000-0008-0000-0B00-00007F000000}"/>
              </a:ext>
            </a:extLst>
          </xdr:cNvPr>
          <xdr:cNvCxnSpPr/>
        </xdr:nvCxnSpPr>
        <xdr:spPr>
          <a:xfrm>
            <a:off x="3586280" y="16341588"/>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B00-000080000000}"/>
              </a:ext>
            </a:extLst>
          </xdr:cNvPr>
          <xdr:cNvCxnSpPr/>
        </xdr:nvCxnSpPr>
        <xdr:spPr>
          <a:xfrm>
            <a:off x="4321607" y="16347378"/>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B00-000081000000}"/>
              </a:ext>
            </a:extLst>
          </xdr:cNvPr>
          <xdr:cNvCxnSpPr/>
        </xdr:nvCxnSpPr>
        <xdr:spPr>
          <a:xfrm>
            <a:off x="4837293" y="16340821"/>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B00-000082000000}"/>
              </a:ext>
            </a:extLst>
          </xdr:cNvPr>
          <xdr:cNvCxnSpPr/>
        </xdr:nvCxnSpPr>
        <xdr:spPr>
          <a:xfrm>
            <a:off x="5572622" y="16346612"/>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B00-000083000000}"/>
              </a:ext>
            </a:extLst>
          </xdr:cNvPr>
          <xdr:cNvCxnSpPr/>
        </xdr:nvCxnSpPr>
        <xdr:spPr>
          <a:xfrm>
            <a:off x="6056424" y="16342414"/>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B00-000084000000}"/>
              </a:ext>
            </a:extLst>
          </xdr:cNvPr>
          <xdr:cNvCxnSpPr/>
        </xdr:nvCxnSpPr>
        <xdr:spPr>
          <a:xfrm>
            <a:off x="6785403" y="16348205"/>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B00-000085000000}"/>
              </a:ext>
            </a:extLst>
          </xdr:cNvPr>
          <xdr:cNvCxnSpPr/>
        </xdr:nvCxnSpPr>
        <xdr:spPr>
          <a:xfrm>
            <a:off x="7307443" y="16342411"/>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4" name="Straight Connector 133">
            <a:extLst>
              <a:ext uri="{FF2B5EF4-FFF2-40B4-BE49-F238E27FC236}">
                <a16:creationId xmlns:a16="http://schemas.microsoft.com/office/drawing/2014/main" id="{00000000-0008-0000-0B00-000086000000}"/>
              </a:ext>
            </a:extLst>
          </xdr:cNvPr>
          <xdr:cNvCxnSpPr/>
        </xdr:nvCxnSpPr>
        <xdr:spPr>
          <a:xfrm>
            <a:off x="8036422" y="16348202"/>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B00-000087000000}"/>
              </a:ext>
            </a:extLst>
          </xdr:cNvPr>
          <xdr:cNvCxnSpPr/>
        </xdr:nvCxnSpPr>
        <xdr:spPr>
          <a:xfrm>
            <a:off x="3581189" y="16489130"/>
            <a:ext cx="140635"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B00-000088000000}"/>
              </a:ext>
            </a:extLst>
          </xdr:cNvPr>
          <xdr:cNvCxnSpPr/>
        </xdr:nvCxnSpPr>
        <xdr:spPr>
          <a:xfrm>
            <a:off x="4186601" y="16489294"/>
            <a:ext cx="139912"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B00-000089000000}"/>
              </a:ext>
            </a:extLst>
          </xdr:cNvPr>
          <xdr:cNvCxnSpPr/>
        </xdr:nvCxnSpPr>
        <xdr:spPr>
          <a:xfrm>
            <a:off x="4832201" y="16488364"/>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B00-00008A000000}"/>
              </a:ext>
            </a:extLst>
          </xdr:cNvPr>
          <xdr:cNvCxnSpPr/>
        </xdr:nvCxnSpPr>
        <xdr:spPr>
          <a:xfrm>
            <a:off x="5437616" y="16488528"/>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9" name="Straight Connector 138">
            <a:extLst>
              <a:ext uri="{FF2B5EF4-FFF2-40B4-BE49-F238E27FC236}">
                <a16:creationId xmlns:a16="http://schemas.microsoft.com/office/drawing/2014/main" id="{00000000-0008-0000-0B00-00008B000000}"/>
              </a:ext>
            </a:extLst>
          </xdr:cNvPr>
          <xdr:cNvCxnSpPr/>
        </xdr:nvCxnSpPr>
        <xdr:spPr>
          <a:xfrm>
            <a:off x="6049518" y="16489957"/>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0" name="Straight Connector 139">
            <a:extLst>
              <a:ext uri="{FF2B5EF4-FFF2-40B4-BE49-F238E27FC236}">
                <a16:creationId xmlns:a16="http://schemas.microsoft.com/office/drawing/2014/main" id="{00000000-0008-0000-0B00-00008C000000}"/>
              </a:ext>
            </a:extLst>
          </xdr:cNvPr>
          <xdr:cNvCxnSpPr/>
        </xdr:nvCxnSpPr>
        <xdr:spPr>
          <a:xfrm>
            <a:off x="6650394" y="16490120"/>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1" name="Straight Connector 140">
            <a:extLst>
              <a:ext uri="{FF2B5EF4-FFF2-40B4-BE49-F238E27FC236}">
                <a16:creationId xmlns:a16="http://schemas.microsoft.com/office/drawing/2014/main" id="{00000000-0008-0000-0B00-00008D000000}"/>
              </a:ext>
            </a:extLst>
          </xdr:cNvPr>
          <xdr:cNvCxnSpPr/>
        </xdr:nvCxnSpPr>
        <xdr:spPr>
          <a:xfrm>
            <a:off x="7300537" y="16489954"/>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2" name="Straight Connector 141">
            <a:extLst>
              <a:ext uri="{FF2B5EF4-FFF2-40B4-BE49-F238E27FC236}">
                <a16:creationId xmlns:a16="http://schemas.microsoft.com/office/drawing/2014/main" id="{00000000-0008-0000-0B00-00008E000000}"/>
              </a:ext>
            </a:extLst>
          </xdr:cNvPr>
          <xdr:cNvCxnSpPr/>
        </xdr:nvCxnSpPr>
        <xdr:spPr>
          <a:xfrm>
            <a:off x="7903912" y="16488520"/>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450850</xdr:colOff>
      <xdr:row>21</xdr:row>
      <xdr:rowOff>50800</xdr:rowOff>
    </xdr:from>
    <xdr:to>
      <xdr:col>9</xdr:col>
      <xdr:colOff>629652</xdr:colOff>
      <xdr:row>22</xdr:row>
      <xdr:rowOff>61550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6858000" y="12547600"/>
          <a:ext cx="2160002" cy="360000"/>
          <a:chOff x="7246848" y="13678627"/>
          <a:chExt cx="2160002" cy="360000"/>
        </a:xfrm>
      </xdr:grpSpPr>
      <xdr:sp macro="" textlink="">
        <xdr:nvSpPr>
          <xdr:cNvPr id="55" name="Text Box 1" descr="Click this link to go to the Indicators appendix" title="Appendix: Indicators">
            <a:hlinkClick xmlns:r="http://schemas.openxmlformats.org/officeDocument/2006/relationships" r:id="rId7"/>
            <a:extLst>
              <a:ext uri="{FF2B5EF4-FFF2-40B4-BE49-F238E27FC236}">
                <a16:creationId xmlns:a16="http://schemas.microsoft.com/office/drawing/2014/main" id="{00000000-0008-0000-0B00-000037000000}"/>
              </a:ext>
            </a:extLst>
          </xdr:cNvPr>
          <xdr:cNvSpPr txBox="1">
            <a:spLocks noChangeArrowheads="1"/>
          </xdr:cNvSpPr>
        </xdr:nvSpPr>
        <xdr:spPr bwMode="auto">
          <a:xfrm>
            <a:off x="7246848" y="13678627"/>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Indicators</a:t>
            </a:r>
          </a:p>
        </xdr:txBody>
      </xdr:sp>
      <xdr:grpSp>
        <xdr:nvGrpSpPr>
          <xdr:cNvPr id="56" name="Group 14" descr="Icon of a finger pressing a button indicating to users they can click here" title="Finger pressing a button">
            <a:extLst>
              <a:ext uri="{FF2B5EF4-FFF2-40B4-BE49-F238E27FC236}">
                <a16:creationId xmlns:a16="http://schemas.microsoft.com/office/drawing/2014/main" id="{00000000-0008-0000-0B00-000038000000}"/>
              </a:ext>
            </a:extLst>
          </xdr:cNvPr>
          <xdr:cNvGrpSpPr>
            <a:grpSpLocks noChangeAspect="1"/>
          </xdr:cNvGrpSpPr>
        </xdr:nvGrpSpPr>
        <xdr:grpSpPr>
          <a:xfrm>
            <a:off x="7359650" y="13741400"/>
            <a:ext cx="161713" cy="212825"/>
            <a:chOff x="1930400" y="2159000"/>
            <a:chExt cx="376238" cy="533400"/>
          </a:xfrm>
          <a:solidFill>
            <a:schemeClr val="bg1"/>
          </a:solidFill>
        </xdr:grpSpPr>
        <xdr:sp macro="" textlink="">
          <xdr:nvSpPr>
            <xdr:cNvPr id="58" name="Freeform 64">
              <a:extLst>
                <a:ext uri="{FF2B5EF4-FFF2-40B4-BE49-F238E27FC236}">
                  <a16:creationId xmlns:a16="http://schemas.microsoft.com/office/drawing/2014/main" id="{00000000-0008-0000-0B00-00003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9" name="Freeform 65">
              <a:extLst>
                <a:ext uri="{FF2B5EF4-FFF2-40B4-BE49-F238E27FC236}">
                  <a16:creationId xmlns:a16="http://schemas.microsoft.com/office/drawing/2014/main" id="{00000000-0008-0000-0B00-00003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0" name="Freeform 66">
              <a:extLst>
                <a:ext uri="{FF2B5EF4-FFF2-40B4-BE49-F238E27FC236}">
                  <a16:creationId xmlns:a16="http://schemas.microsoft.com/office/drawing/2014/main" id="{00000000-0008-0000-0B00-00003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311150</xdr:colOff>
      <xdr:row>40</xdr:row>
      <xdr:rowOff>139700</xdr:rowOff>
    </xdr:from>
    <xdr:to>
      <xdr:col>8</xdr:col>
      <xdr:colOff>489952</xdr:colOff>
      <xdr:row>40</xdr:row>
      <xdr:rowOff>499700</xdr:rowOff>
    </xdr:to>
    <xdr:grpSp>
      <xdr:nvGrpSpPr>
        <xdr:cNvPr id="62" name="Group 61">
          <a:extLst>
            <a:ext uri="{FF2B5EF4-FFF2-40B4-BE49-F238E27FC236}">
              <a16:creationId xmlns:a16="http://schemas.microsoft.com/office/drawing/2014/main" id="{00000000-0008-0000-0B00-00003E000000}"/>
            </a:ext>
          </a:extLst>
        </xdr:cNvPr>
        <xdr:cNvGrpSpPr/>
      </xdr:nvGrpSpPr>
      <xdr:grpSpPr>
        <a:xfrm>
          <a:off x="6057900" y="20167600"/>
          <a:ext cx="2160002" cy="360000"/>
          <a:chOff x="7246848" y="13678627"/>
          <a:chExt cx="2160002" cy="360000"/>
        </a:xfrm>
      </xdr:grpSpPr>
      <xdr:sp macro="" textlink="">
        <xdr:nvSpPr>
          <xdr:cNvPr id="63" name="Text Box 1" descr="Click this link to go to the Indicators appendix" title="Appendix: Indicators">
            <a:hlinkClick xmlns:r="http://schemas.openxmlformats.org/officeDocument/2006/relationships" r:id="rId7"/>
            <a:extLst>
              <a:ext uri="{FF2B5EF4-FFF2-40B4-BE49-F238E27FC236}">
                <a16:creationId xmlns:a16="http://schemas.microsoft.com/office/drawing/2014/main" id="{00000000-0008-0000-0B00-00003F000000}"/>
              </a:ext>
            </a:extLst>
          </xdr:cNvPr>
          <xdr:cNvSpPr txBox="1">
            <a:spLocks noChangeArrowheads="1"/>
          </xdr:cNvSpPr>
        </xdr:nvSpPr>
        <xdr:spPr bwMode="auto">
          <a:xfrm>
            <a:off x="7246848" y="13678627"/>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Indicators</a:t>
            </a:r>
          </a:p>
        </xdr:txBody>
      </xdr:sp>
      <xdr:grpSp>
        <xdr:nvGrpSpPr>
          <xdr:cNvPr id="64" name="Group 14" descr="Icon of a finger pressing a button indicating to users they can click here" title="Finger pressing a button">
            <a:extLst>
              <a:ext uri="{FF2B5EF4-FFF2-40B4-BE49-F238E27FC236}">
                <a16:creationId xmlns:a16="http://schemas.microsoft.com/office/drawing/2014/main" id="{00000000-0008-0000-0B00-000040000000}"/>
              </a:ext>
            </a:extLst>
          </xdr:cNvPr>
          <xdr:cNvGrpSpPr>
            <a:grpSpLocks noChangeAspect="1"/>
          </xdr:cNvGrpSpPr>
        </xdr:nvGrpSpPr>
        <xdr:grpSpPr>
          <a:xfrm>
            <a:off x="7359650" y="13741400"/>
            <a:ext cx="161713" cy="212825"/>
            <a:chOff x="1930400" y="2159000"/>
            <a:chExt cx="376238" cy="533400"/>
          </a:xfrm>
          <a:solidFill>
            <a:schemeClr val="bg1"/>
          </a:solidFill>
        </xdr:grpSpPr>
        <xdr:sp macro="" textlink="">
          <xdr:nvSpPr>
            <xdr:cNvPr id="65" name="Freeform 64">
              <a:extLst>
                <a:ext uri="{FF2B5EF4-FFF2-40B4-BE49-F238E27FC236}">
                  <a16:creationId xmlns:a16="http://schemas.microsoft.com/office/drawing/2014/main" id="{00000000-0008-0000-0B00-000041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6" name="Freeform 65">
              <a:extLst>
                <a:ext uri="{FF2B5EF4-FFF2-40B4-BE49-F238E27FC236}">
                  <a16:creationId xmlns:a16="http://schemas.microsoft.com/office/drawing/2014/main" id="{00000000-0008-0000-0B00-000042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7" name="Freeform 66">
              <a:extLst>
                <a:ext uri="{FF2B5EF4-FFF2-40B4-BE49-F238E27FC236}">
                  <a16:creationId xmlns:a16="http://schemas.microsoft.com/office/drawing/2014/main" id="{00000000-0008-0000-0B00-000043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4</xdr:col>
      <xdr:colOff>46344</xdr:colOff>
      <xdr:row>48</xdr:row>
      <xdr:rowOff>100474</xdr:rowOff>
    </xdr:from>
    <xdr:to>
      <xdr:col>11</xdr:col>
      <xdr:colOff>643544</xdr:colOff>
      <xdr:row>50</xdr:row>
      <xdr:rowOff>78936</xdr:rowOff>
    </xdr:to>
    <xdr:grpSp>
      <xdr:nvGrpSpPr>
        <xdr:cNvPr id="5" name="Group 4">
          <a:extLst>
            <a:ext uri="{FF2B5EF4-FFF2-40B4-BE49-F238E27FC236}">
              <a16:creationId xmlns:a16="http://schemas.microsoft.com/office/drawing/2014/main" id="{00000000-0008-0000-0B00-000005000000}"/>
            </a:ext>
          </a:extLst>
        </xdr:cNvPr>
        <xdr:cNvGrpSpPr/>
      </xdr:nvGrpSpPr>
      <xdr:grpSpPr>
        <a:xfrm>
          <a:off x="5132694" y="23443074"/>
          <a:ext cx="5220000" cy="359462"/>
          <a:chOff x="5132694" y="22236574"/>
          <a:chExt cx="5220000" cy="359462"/>
        </a:xfrm>
      </xdr:grpSpPr>
      <xdr:sp macro="" textlink="">
        <xdr:nvSpPr>
          <xdr:cNvPr id="8" name="Text Box 1" descr="Click this link to go to Step 2: What is the workforce you need in Part B of this tool" title="Part B, Step 2: What is the workforce you need">
            <a:hlinkClick xmlns:r="http://schemas.openxmlformats.org/officeDocument/2006/relationships" r:id="rId10"/>
            <a:extLst>
              <a:ext uri="{FF2B5EF4-FFF2-40B4-BE49-F238E27FC236}">
                <a16:creationId xmlns:a16="http://schemas.microsoft.com/office/drawing/2014/main" id="{00000000-0008-0000-0B00-000008000000}"/>
              </a:ext>
            </a:extLst>
          </xdr:cNvPr>
          <xdr:cNvSpPr txBox="1">
            <a:spLocks noChangeArrowheads="1"/>
          </xdr:cNvSpPr>
        </xdr:nvSpPr>
        <xdr:spPr bwMode="auto">
          <a:xfrm>
            <a:off x="5132694" y="22236574"/>
            <a:ext cx="5220000" cy="359462"/>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36576" tIns="32004" rIns="0" bIns="0" anchor="t"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Step 2: What is the workforce you need</a:t>
            </a:r>
          </a:p>
        </xdr:txBody>
      </xdr:sp>
      <xdr:grpSp>
        <xdr:nvGrpSpPr>
          <xdr:cNvPr id="68" name="Group 14" descr="Icon of a finger pressing a button indicating to users they can click here" title="Finger pressing a button">
            <a:extLst>
              <a:ext uri="{FF2B5EF4-FFF2-40B4-BE49-F238E27FC236}">
                <a16:creationId xmlns:a16="http://schemas.microsoft.com/office/drawing/2014/main" id="{00000000-0008-0000-0B00-000044000000}"/>
              </a:ext>
            </a:extLst>
          </xdr:cNvPr>
          <xdr:cNvGrpSpPr>
            <a:grpSpLocks noChangeAspect="1"/>
          </xdr:cNvGrpSpPr>
        </xdr:nvGrpSpPr>
        <xdr:grpSpPr>
          <a:xfrm>
            <a:off x="5334000" y="22307550"/>
            <a:ext cx="161713" cy="212825"/>
            <a:chOff x="1930400" y="2159000"/>
            <a:chExt cx="376238" cy="533400"/>
          </a:xfrm>
          <a:solidFill>
            <a:schemeClr val="bg1"/>
          </a:solidFill>
        </xdr:grpSpPr>
        <xdr:sp macro="" textlink="">
          <xdr:nvSpPr>
            <xdr:cNvPr id="69" name="Freeform 64">
              <a:extLst>
                <a:ext uri="{FF2B5EF4-FFF2-40B4-BE49-F238E27FC236}">
                  <a16:creationId xmlns:a16="http://schemas.microsoft.com/office/drawing/2014/main" id="{00000000-0008-0000-0B00-000045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0" name="Freeform 65">
              <a:extLst>
                <a:ext uri="{FF2B5EF4-FFF2-40B4-BE49-F238E27FC236}">
                  <a16:creationId xmlns:a16="http://schemas.microsoft.com/office/drawing/2014/main" id="{00000000-0008-0000-0B00-000046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1" name="Freeform 66">
              <a:extLst>
                <a:ext uri="{FF2B5EF4-FFF2-40B4-BE49-F238E27FC236}">
                  <a16:creationId xmlns:a16="http://schemas.microsoft.com/office/drawing/2014/main" id="{00000000-0008-0000-0B00-000047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558800</xdr:colOff>
      <xdr:row>8</xdr:row>
      <xdr:rowOff>92651</xdr:rowOff>
    </xdr:from>
    <xdr:to>
      <xdr:col>12</xdr:col>
      <xdr:colOff>241300</xdr:colOff>
      <xdr:row>15</xdr:row>
      <xdr:rowOff>260350</xdr:rowOff>
    </xdr:to>
    <xdr:sp macro="" textlink="">
      <xdr:nvSpPr>
        <xdr:cNvPr id="11" name="Rectangle 1" descr="Text box highlighted text contained within the text box" title="Text box">
          <a:extLst>
            <a:ext uri="{FF2B5EF4-FFF2-40B4-BE49-F238E27FC236}">
              <a16:creationId xmlns:a16="http://schemas.microsoft.com/office/drawing/2014/main" id="{00000000-0008-0000-0C00-00000B000000}"/>
            </a:ext>
          </a:extLst>
        </xdr:cNvPr>
        <xdr:cNvSpPr/>
      </xdr:nvSpPr>
      <xdr:spPr>
        <a:xfrm>
          <a:off x="558800" y="5642551"/>
          <a:ext cx="10052050" cy="7266999"/>
        </a:xfrm>
        <a:prstGeom prst="rect">
          <a:avLst/>
        </a:prstGeom>
        <a:noFill/>
        <a:ln w="28575">
          <a:solidFill>
            <a:srgbClr val="02833F"/>
          </a:solidFill>
          <a:prstDash val="solid"/>
        </a:ln>
        <a:effectLst>
          <a:glow rad="63500">
            <a:srgbClr val="275D3A">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486172</xdr:colOff>
      <xdr:row>41</xdr:row>
      <xdr:rowOff>102395</xdr:rowOff>
    </xdr:from>
    <xdr:to>
      <xdr:col>12</xdr:col>
      <xdr:colOff>161925</xdr:colOff>
      <xdr:row>50</xdr:row>
      <xdr:rowOff>152401</xdr:rowOff>
    </xdr:to>
    <xdr:sp macro="" textlink="">
      <xdr:nvSpPr>
        <xdr:cNvPr id="218" name="Rectangle 6" descr="Text box highlighting text contained within the text box" title="Text box">
          <a:extLst>
            <a:ext uri="{FF2B5EF4-FFF2-40B4-BE49-F238E27FC236}">
              <a16:creationId xmlns:a16="http://schemas.microsoft.com/office/drawing/2014/main" id="{00000000-0008-0000-0C00-0000DA000000}"/>
            </a:ext>
          </a:extLst>
        </xdr:cNvPr>
        <xdr:cNvSpPr/>
      </xdr:nvSpPr>
      <xdr:spPr>
        <a:xfrm>
          <a:off x="486172" y="22987795"/>
          <a:ext cx="10045303" cy="4634706"/>
        </a:xfrm>
        <a:prstGeom prst="rect">
          <a:avLst/>
        </a:prstGeom>
        <a:noFill/>
        <a:ln w="28575">
          <a:solidFill>
            <a:srgbClr val="962C8B"/>
          </a:solidFill>
        </a:ln>
        <a:effectLst>
          <a:glow rad="63500">
            <a:srgbClr val="612C69">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36" name="Picture 3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69850</xdr:colOff>
      <xdr:row>1</xdr:row>
      <xdr:rowOff>0</xdr:rowOff>
    </xdr:from>
    <xdr:to>
      <xdr:col>15</xdr:col>
      <xdr:colOff>59500</xdr:colOff>
      <xdr:row>1</xdr:row>
      <xdr:rowOff>1323610</xdr:rowOff>
    </xdr:to>
    <xdr:grpSp>
      <xdr:nvGrpSpPr>
        <xdr:cNvPr id="121" name="Group 120">
          <a:extLst>
            <a:ext uri="{FF2B5EF4-FFF2-40B4-BE49-F238E27FC236}">
              <a16:creationId xmlns:a16="http://schemas.microsoft.com/office/drawing/2014/main" id="{00000000-0008-0000-0C00-000079000000}"/>
            </a:ext>
          </a:extLst>
        </xdr:cNvPr>
        <xdr:cNvGrpSpPr/>
      </xdr:nvGrpSpPr>
      <xdr:grpSpPr>
        <a:xfrm>
          <a:off x="69850" y="1200150"/>
          <a:ext cx="12200700" cy="1323610"/>
          <a:chOff x="103183" y="15346489"/>
          <a:chExt cx="12200700" cy="1323610"/>
        </a:xfrm>
      </xdr:grpSpPr>
      <xdr:grpSp>
        <xdr:nvGrpSpPr>
          <xdr:cNvPr id="122" name="Group 121">
            <a:extLst>
              <a:ext uri="{FF2B5EF4-FFF2-40B4-BE49-F238E27FC236}">
                <a16:creationId xmlns:a16="http://schemas.microsoft.com/office/drawing/2014/main" id="{00000000-0008-0000-0C00-00007A000000}"/>
              </a:ext>
            </a:extLst>
          </xdr:cNvPr>
          <xdr:cNvGrpSpPr/>
        </xdr:nvGrpSpPr>
        <xdr:grpSpPr>
          <a:xfrm>
            <a:off x="103183" y="15346489"/>
            <a:ext cx="12200700" cy="1323610"/>
            <a:chOff x="103726" y="12646110"/>
            <a:chExt cx="12264856" cy="1326715"/>
          </a:xfrm>
        </xdr:grpSpPr>
        <xdr:grpSp>
          <xdr:nvGrpSpPr>
            <xdr:cNvPr id="139" name="Group 138">
              <a:extLst>
                <a:ext uri="{FF2B5EF4-FFF2-40B4-BE49-F238E27FC236}">
                  <a16:creationId xmlns:a16="http://schemas.microsoft.com/office/drawing/2014/main" id="{00000000-0008-0000-0C00-00008B000000}"/>
                </a:ext>
              </a:extLst>
            </xdr:cNvPr>
            <xdr:cNvGrpSpPr/>
          </xdr:nvGrpSpPr>
          <xdr:grpSpPr>
            <a:xfrm>
              <a:off x="120650" y="13050709"/>
              <a:ext cx="12247932" cy="593140"/>
              <a:chOff x="127000" y="1488243"/>
              <a:chExt cx="12184329" cy="592725"/>
            </a:xfrm>
          </xdr:grpSpPr>
          <xdr:sp macro="" textlink="">
            <xdr:nvSpPr>
              <xdr:cNvPr id="150" name="Text Box 1" descr="Select this button to go to Part A of the tool" title="Part A – Overview Section">
                <a:hlinkClick xmlns:r="http://schemas.openxmlformats.org/officeDocument/2006/relationships" r:id="rId2"/>
                <a:extLst>
                  <a:ext uri="{FF2B5EF4-FFF2-40B4-BE49-F238E27FC236}">
                    <a16:creationId xmlns:a16="http://schemas.microsoft.com/office/drawing/2014/main" id="{00000000-0008-0000-0C00-000096000000}"/>
                  </a:ext>
                </a:extLst>
              </xdr:cNvPr>
              <xdr:cNvSpPr txBox="1">
                <a:spLocks noChangeArrowheads="1"/>
              </xdr:cNvSpPr>
            </xdr:nvSpPr>
            <xdr:spPr bwMode="auto">
              <a:xfrm>
                <a:off x="1792116" y="1490568"/>
                <a:ext cx="648000" cy="590400"/>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51"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C00-000097000000}"/>
                  </a:ext>
                </a:extLst>
              </xdr:cNvPr>
              <xdr:cNvSpPr txBox="1">
                <a:spLocks noChangeArrowheads="1"/>
              </xdr:cNvSpPr>
            </xdr:nvSpPr>
            <xdr:spPr bwMode="auto">
              <a:xfrm>
                <a:off x="127000"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52" name="Text Box 1" descr="Select this button to go to the Business Goals section of the tool" title="Business Goals">
                <a:hlinkClick xmlns:r="http://schemas.openxmlformats.org/officeDocument/2006/relationships" r:id="rId4"/>
                <a:extLst>
                  <a:ext uri="{FF2B5EF4-FFF2-40B4-BE49-F238E27FC236}">
                    <a16:creationId xmlns:a16="http://schemas.microsoft.com/office/drawing/2014/main" id="{00000000-0008-0000-0C00-000098000000}"/>
                  </a:ext>
                </a:extLst>
              </xdr:cNvPr>
              <xdr:cNvSpPr txBox="1">
                <a:spLocks noChangeArrowheads="1"/>
              </xdr:cNvSpPr>
            </xdr:nvSpPr>
            <xdr:spPr bwMode="auto">
              <a:xfrm>
                <a:off x="958851"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153" name="Text Box 1" descr="Select this button to go to Part B of the tool" title="Part B">
                <a:hlinkClick xmlns:r="http://schemas.openxmlformats.org/officeDocument/2006/relationships" r:id="rId5"/>
                <a:extLst>
                  <a:ext uri="{FF2B5EF4-FFF2-40B4-BE49-F238E27FC236}">
                    <a16:creationId xmlns:a16="http://schemas.microsoft.com/office/drawing/2014/main" id="{00000000-0008-0000-0C00-000099000000}"/>
                  </a:ext>
                </a:extLst>
              </xdr:cNvPr>
              <xdr:cNvSpPr txBox="1">
                <a:spLocks noChangeArrowheads="1"/>
              </xdr:cNvSpPr>
            </xdr:nvSpPr>
            <xdr:spPr bwMode="auto">
              <a:xfrm>
                <a:off x="2617842" y="1490034"/>
                <a:ext cx="648000"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54"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0C00-00009A000000}"/>
                  </a:ext>
                </a:extLst>
              </xdr:cNvPr>
              <xdr:cNvSpPr txBox="1">
                <a:spLocks noChangeArrowheads="1"/>
              </xdr:cNvSpPr>
            </xdr:nvSpPr>
            <xdr:spPr bwMode="auto">
              <a:xfrm>
                <a:off x="9183683" y="1489229"/>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55"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0C00-00009B000000}"/>
                  </a:ext>
                </a:extLst>
              </xdr:cNvPr>
              <xdr:cNvSpPr txBox="1">
                <a:spLocks noChangeArrowheads="1"/>
              </xdr:cNvSpPr>
            </xdr:nvSpPr>
            <xdr:spPr bwMode="auto">
              <a:xfrm>
                <a:off x="11273516" y="1488370"/>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156"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0C00-00009C000000}"/>
                  </a:ext>
                </a:extLst>
              </xdr:cNvPr>
              <xdr:cNvSpPr txBox="1">
                <a:spLocks noChangeArrowheads="1"/>
              </xdr:cNvSpPr>
            </xdr:nvSpPr>
            <xdr:spPr bwMode="auto">
              <a:xfrm>
                <a:off x="10030610" y="1490031"/>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157"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C00-00009D000000}"/>
                  </a:ext>
                </a:extLst>
              </xdr:cNvPr>
              <xdr:cNvSpPr txBox="1">
                <a:spLocks noChangeArrowheads="1"/>
              </xdr:cNvSpPr>
            </xdr:nvSpPr>
            <xdr:spPr bwMode="auto">
              <a:xfrm>
                <a:off x="8353814" y="1489230"/>
                <a:ext cx="648000" cy="590400"/>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58" name="Text Box 1" descr="Select this button to go to the Workforce You Need section of the tool" title="Workforce You Need">
                <a:hlinkClick xmlns:r="http://schemas.openxmlformats.org/officeDocument/2006/relationships" r:id="rId10"/>
                <a:extLst>
                  <a:ext uri="{FF2B5EF4-FFF2-40B4-BE49-F238E27FC236}">
                    <a16:creationId xmlns:a16="http://schemas.microsoft.com/office/drawing/2014/main" id="{00000000-0008-0000-0C00-00009E000000}"/>
                  </a:ext>
                </a:extLst>
              </xdr:cNvPr>
              <xdr:cNvSpPr txBox="1">
                <a:spLocks noChangeArrowheads="1"/>
              </xdr:cNvSpPr>
            </xdr:nvSpPr>
            <xdr:spPr bwMode="auto">
              <a:xfrm>
                <a:off x="4680468" y="1488243"/>
                <a:ext cx="1037813" cy="590400"/>
              </a:xfrm>
              <a:prstGeom prst="roundRect">
                <a:avLst/>
              </a:prstGeom>
              <a:solidFill>
                <a:srgbClr val="02833F"/>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Workforce   you need</a:t>
                </a:r>
              </a:p>
            </xdr:txBody>
          </xdr:sp>
          <xdr:sp macro="" textlink="">
            <xdr:nvSpPr>
              <xdr:cNvPr id="159" name="Text Box 1" descr="Select this button to go to the Workforce Gap Analysis section of the tool" title="Workforce Gap Analysis">
                <a:hlinkClick xmlns:r="http://schemas.openxmlformats.org/officeDocument/2006/relationships" r:id="rId11"/>
                <a:extLst>
                  <a:ext uri="{FF2B5EF4-FFF2-40B4-BE49-F238E27FC236}">
                    <a16:creationId xmlns:a16="http://schemas.microsoft.com/office/drawing/2014/main" id="{00000000-0008-0000-0C00-00009F000000}"/>
                  </a:ext>
                </a:extLst>
              </xdr:cNvPr>
              <xdr:cNvSpPr txBox="1">
                <a:spLocks noChangeArrowheads="1"/>
              </xdr:cNvSpPr>
            </xdr:nvSpPr>
            <xdr:spPr bwMode="auto">
              <a:xfrm>
                <a:off x="5912347"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Gap analysis</a:t>
                </a:r>
              </a:p>
            </xdr:txBody>
          </xdr:sp>
          <xdr:sp macro="" textlink="">
            <xdr:nvSpPr>
              <xdr:cNvPr id="160" name="Text Box 1" descr="Select this button to go to the Workforce Implications section of the tool" title="Implications">
                <a:hlinkClick xmlns:r="http://schemas.openxmlformats.org/officeDocument/2006/relationships" r:id="rId12"/>
                <a:extLst>
                  <a:ext uri="{FF2B5EF4-FFF2-40B4-BE49-F238E27FC236}">
                    <a16:creationId xmlns:a16="http://schemas.microsoft.com/office/drawing/2014/main" id="{00000000-0008-0000-0C00-0000A0000000}"/>
                  </a:ext>
                </a:extLst>
              </xdr:cNvPr>
              <xdr:cNvSpPr txBox="1">
                <a:spLocks noChangeArrowheads="1"/>
              </xdr:cNvSpPr>
            </xdr:nvSpPr>
            <xdr:spPr bwMode="auto">
              <a:xfrm>
                <a:off x="7130635"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Implications</a:t>
                </a:r>
              </a:p>
            </xdr:txBody>
          </xdr:sp>
          <xdr:sp macro="" textlink="">
            <xdr:nvSpPr>
              <xdr:cNvPr id="161" name="Text Box 1" descr="Select this button to go to the Workforce You Have section of the tool" title="Workforce You Have">
                <a:hlinkClick xmlns:r="http://schemas.openxmlformats.org/officeDocument/2006/relationships" r:id="rId13"/>
                <a:extLst>
                  <a:ext uri="{FF2B5EF4-FFF2-40B4-BE49-F238E27FC236}">
                    <a16:creationId xmlns:a16="http://schemas.microsoft.com/office/drawing/2014/main" id="{00000000-0008-0000-0C00-0000A1000000}"/>
                  </a:ext>
                </a:extLst>
              </xdr:cNvPr>
              <xdr:cNvSpPr txBox="1">
                <a:spLocks noChangeArrowheads="1"/>
              </xdr:cNvSpPr>
            </xdr:nvSpPr>
            <xdr:spPr bwMode="auto">
              <a:xfrm>
                <a:off x="3451017" y="1489905"/>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have</a:t>
                </a:r>
              </a:p>
            </xdr:txBody>
          </xdr:sp>
        </xdr:grpSp>
        <xdr:sp macro="" textlink="">
          <xdr:nvSpPr>
            <xdr:cNvPr id="140" name="TextBox 139">
              <a:extLst>
                <a:ext uri="{FF2B5EF4-FFF2-40B4-BE49-F238E27FC236}">
                  <a16:creationId xmlns:a16="http://schemas.microsoft.com/office/drawing/2014/main" id="{00000000-0008-0000-0C00-00008C000000}"/>
                </a:ext>
              </a:extLst>
            </xdr:cNvPr>
            <xdr:cNvSpPr txBox="1"/>
          </xdr:nvSpPr>
          <xdr:spPr>
            <a:xfrm>
              <a:off x="3455016" y="13598419"/>
              <a:ext cx="1044945"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1</a:t>
              </a:r>
              <a:r>
                <a:rPr lang="en-AU" sz="1050" b="0">
                  <a:solidFill>
                    <a:schemeClr val="tx1">
                      <a:lumMod val="75000"/>
                      <a:lumOff val="25000"/>
                    </a:schemeClr>
                  </a:solidFill>
                </a:rPr>
                <a:t> </a:t>
              </a:r>
            </a:p>
          </xdr:txBody>
        </xdr:sp>
        <xdr:sp macro="" textlink="">
          <xdr:nvSpPr>
            <xdr:cNvPr id="141" name="TextBox 140">
              <a:extLst>
                <a:ext uri="{FF2B5EF4-FFF2-40B4-BE49-F238E27FC236}">
                  <a16:creationId xmlns:a16="http://schemas.microsoft.com/office/drawing/2014/main" id="{00000000-0008-0000-0C00-00008D000000}"/>
                </a:ext>
              </a:extLst>
            </xdr:cNvPr>
            <xdr:cNvSpPr txBox="1"/>
          </xdr:nvSpPr>
          <xdr:spPr>
            <a:xfrm>
              <a:off x="7186817" y="13609379"/>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4</a:t>
              </a:r>
              <a:r>
                <a:rPr lang="en-AU" sz="1050" b="0">
                  <a:solidFill>
                    <a:schemeClr val="tx1">
                      <a:lumMod val="50000"/>
                      <a:lumOff val="50000"/>
                    </a:schemeClr>
                  </a:solidFill>
                </a:rPr>
                <a:t> </a:t>
              </a:r>
            </a:p>
          </xdr:txBody>
        </xdr:sp>
        <xdr:sp macro="" textlink="">
          <xdr:nvSpPr>
            <xdr:cNvPr id="142" name="TextBox 141">
              <a:extLst>
                <a:ext uri="{FF2B5EF4-FFF2-40B4-BE49-F238E27FC236}">
                  <a16:creationId xmlns:a16="http://schemas.microsoft.com/office/drawing/2014/main" id="{00000000-0008-0000-0C00-00008E000000}"/>
                </a:ext>
              </a:extLst>
            </xdr:cNvPr>
            <xdr:cNvSpPr txBox="1"/>
          </xdr:nvSpPr>
          <xdr:spPr>
            <a:xfrm>
              <a:off x="5930350" y="13609135"/>
              <a:ext cx="1044943"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3</a:t>
              </a:r>
              <a:r>
                <a:rPr lang="en-AU" sz="1050" b="0">
                  <a:solidFill>
                    <a:schemeClr val="tx1">
                      <a:lumMod val="50000"/>
                      <a:lumOff val="50000"/>
                    </a:schemeClr>
                  </a:solidFill>
                </a:rPr>
                <a:t> </a:t>
              </a:r>
            </a:p>
          </xdr:txBody>
        </xdr:sp>
        <xdr:sp macro="" textlink="">
          <xdr:nvSpPr>
            <xdr:cNvPr id="143" name="TextBox 142">
              <a:extLst>
                <a:ext uri="{FF2B5EF4-FFF2-40B4-BE49-F238E27FC236}">
                  <a16:creationId xmlns:a16="http://schemas.microsoft.com/office/drawing/2014/main" id="{00000000-0008-0000-0C00-00008F000000}"/>
                </a:ext>
              </a:extLst>
            </xdr:cNvPr>
            <xdr:cNvSpPr txBox="1"/>
          </xdr:nvSpPr>
          <xdr:spPr>
            <a:xfrm>
              <a:off x="4704406" y="13608887"/>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02833F"/>
                  </a:solidFill>
                </a:rPr>
                <a:t>Step 2</a:t>
              </a:r>
              <a:r>
                <a:rPr lang="en-AU" sz="1050" b="0">
                  <a:solidFill>
                    <a:srgbClr val="02833F"/>
                  </a:solidFill>
                </a:rPr>
                <a:t> </a:t>
              </a:r>
            </a:p>
          </xdr:txBody>
        </xdr:sp>
        <xdr:grpSp>
          <xdr:nvGrpSpPr>
            <xdr:cNvPr id="144" name="Group 143">
              <a:extLst>
                <a:ext uri="{FF2B5EF4-FFF2-40B4-BE49-F238E27FC236}">
                  <a16:creationId xmlns:a16="http://schemas.microsoft.com/office/drawing/2014/main" id="{00000000-0008-0000-0C00-000090000000}"/>
                </a:ext>
              </a:extLst>
            </xdr:cNvPr>
            <xdr:cNvGrpSpPr/>
          </xdr:nvGrpSpPr>
          <xdr:grpSpPr>
            <a:xfrm>
              <a:off x="103726" y="12646110"/>
              <a:ext cx="3168072" cy="229591"/>
              <a:chOff x="622301" y="1200150"/>
              <a:chExt cx="3151867" cy="228600"/>
            </a:xfrm>
          </xdr:grpSpPr>
          <xdr:sp macro="" textlink="">
            <xdr:nvSpPr>
              <xdr:cNvPr id="145" name="TextBox 1">
                <a:extLst>
                  <a:ext uri="{FF2B5EF4-FFF2-40B4-BE49-F238E27FC236}">
                    <a16:creationId xmlns:a16="http://schemas.microsoft.com/office/drawing/2014/main" id="{00000000-0008-0000-0C00-00009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46" name="Group 145"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C00-00009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47" name="Freeform 64" descr="Icon of a finger pressing a button indicating users can click here" title="Finger pressing a button">
                  <a:extLst>
                    <a:ext uri="{FF2B5EF4-FFF2-40B4-BE49-F238E27FC236}">
                      <a16:creationId xmlns:a16="http://schemas.microsoft.com/office/drawing/2014/main" id="{00000000-0008-0000-0C00-00009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48" name="Freeform 65">
                  <a:extLst>
                    <a:ext uri="{FF2B5EF4-FFF2-40B4-BE49-F238E27FC236}">
                      <a16:creationId xmlns:a16="http://schemas.microsoft.com/office/drawing/2014/main" id="{00000000-0008-0000-0C00-00009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49" name="Freeform 66">
                  <a:extLst>
                    <a:ext uri="{FF2B5EF4-FFF2-40B4-BE49-F238E27FC236}">
                      <a16:creationId xmlns:a16="http://schemas.microsoft.com/office/drawing/2014/main" id="{00000000-0008-0000-0C00-00009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xnSp macro="">
        <xdr:nvCxnSpPr>
          <xdr:cNvPr id="123" name="Straight Connector 122">
            <a:extLst>
              <a:ext uri="{FF2B5EF4-FFF2-40B4-BE49-F238E27FC236}">
                <a16:creationId xmlns:a16="http://schemas.microsoft.com/office/drawing/2014/main" id="{00000000-0008-0000-0C00-00007B000000}"/>
              </a:ext>
            </a:extLst>
          </xdr:cNvPr>
          <xdr:cNvCxnSpPr/>
        </xdr:nvCxnSpPr>
        <xdr:spPr>
          <a:xfrm>
            <a:off x="3586280" y="1634158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C00-00007C000000}"/>
              </a:ext>
            </a:extLst>
          </xdr:cNvPr>
          <xdr:cNvCxnSpPr/>
        </xdr:nvCxnSpPr>
        <xdr:spPr>
          <a:xfrm>
            <a:off x="4321607" y="1634737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C00-00007D000000}"/>
              </a:ext>
            </a:extLst>
          </xdr:cNvPr>
          <xdr:cNvCxnSpPr/>
        </xdr:nvCxnSpPr>
        <xdr:spPr>
          <a:xfrm>
            <a:off x="4837293" y="16340821"/>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C00-00007E000000}"/>
              </a:ext>
            </a:extLst>
          </xdr:cNvPr>
          <xdr:cNvCxnSpPr/>
        </xdr:nvCxnSpPr>
        <xdr:spPr>
          <a:xfrm>
            <a:off x="5572622" y="16346612"/>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C00-00007F000000}"/>
              </a:ext>
            </a:extLst>
          </xdr:cNvPr>
          <xdr:cNvCxnSpPr/>
        </xdr:nvCxnSpPr>
        <xdr:spPr>
          <a:xfrm>
            <a:off x="6050074" y="16342414"/>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8" name="Straight Connector 127">
            <a:extLst>
              <a:ext uri="{FF2B5EF4-FFF2-40B4-BE49-F238E27FC236}">
                <a16:creationId xmlns:a16="http://schemas.microsoft.com/office/drawing/2014/main" id="{00000000-0008-0000-0C00-000080000000}"/>
              </a:ext>
            </a:extLst>
          </xdr:cNvPr>
          <xdr:cNvCxnSpPr/>
        </xdr:nvCxnSpPr>
        <xdr:spPr>
          <a:xfrm>
            <a:off x="6785403" y="16348205"/>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9" name="Straight Connector 128">
            <a:extLst>
              <a:ext uri="{FF2B5EF4-FFF2-40B4-BE49-F238E27FC236}">
                <a16:creationId xmlns:a16="http://schemas.microsoft.com/office/drawing/2014/main" id="{00000000-0008-0000-0C00-000081000000}"/>
              </a:ext>
            </a:extLst>
          </xdr:cNvPr>
          <xdr:cNvCxnSpPr/>
        </xdr:nvCxnSpPr>
        <xdr:spPr>
          <a:xfrm>
            <a:off x="7301093" y="16342411"/>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C00-000082000000}"/>
              </a:ext>
            </a:extLst>
          </xdr:cNvPr>
          <xdr:cNvCxnSpPr/>
        </xdr:nvCxnSpPr>
        <xdr:spPr>
          <a:xfrm>
            <a:off x="8036422" y="16348202"/>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C00-000083000000}"/>
              </a:ext>
            </a:extLst>
          </xdr:cNvPr>
          <xdr:cNvCxnSpPr/>
        </xdr:nvCxnSpPr>
        <xdr:spPr>
          <a:xfrm>
            <a:off x="3581189" y="16489130"/>
            <a:ext cx="140635"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C00-000084000000}"/>
              </a:ext>
            </a:extLst>
          </xdr:cNvPr>
          <xdr:cNvCxnSpPr/>
        </xdr:nvCxnSpPr>
        <xdr:spPr>
          <a:xfrm>
            <a:off x="4186601" y="16489294"/>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3" name="Straight Connector 132">
            <a:extLst>
              <a:ext uri="{FF2B5EF4-FFF2-40B4-BE49-F238E27FC236}">
                <a16:creationId xmlns:a16="http://schemas.microsoft.com/office/drawing/2014/main" id="{00000000-0008-0000-0C00-000085000000}"/>
              </a:ext>
            </a:extLst>
          </xdr:cNvPr>
          <xdr:cNvCxnSpPr/>
        </xdr:nvCxnSpPr>
        <xdr:spPr>
          <a:xfrm>
            <a:off x="4832201" y="16488364"/>
            <a:ext cx="140636"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134" name="Straight Connector 133">
            <a:extLst>
              <a:ext uri="{FF2B5EF4-FFF2-40B4-BE49-F238E27FC236}">
                <a16:creationId xmlns:a16="http://schemas.microsoft.com/office/drawing/2014/main" id="{00000000-0008-0000-0C00-000086000000}"/>
              </a:ext>
            </a:extLst>
          </xdr:cNvPr>
          <xdr:cNvCxnSpPr/>
        </xdr:nvCxnSpPr>
        <xdr:spPr>
          <a:xfrm>
            <a:off x="5437616" y="16488528"/>
            <a:ext cx="139912"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135" name="Straight Connector 134">
            <a:extLst>
              <a:ext uri="{FF2B5EF4-FFF2-40B4-BE49-F238E27FC236}">
                <a16:creationId xmlns:a16="http://schemas.microsoft.com/office/drawing/2014/main" id="{00000000-0008-0000-0C00-000087000000}"/>
              </a:ext>
            </a:extLst>
          </xdr:cNvPr>
          <xdr:cNvCxnSpPr/>
        </xdr:nvCxnSpPr>
        <xdr:spPr>
          <a:xfrm>
            <a:off x="6049518" y="16489957"/>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6" name="Straight Connector 135">
            <a:extLst>
              <a:ext uri="{FF2B5EF4-FFF2-40B4-BE49-F238E27FC236}">
                <a16:creationId xmlns:a16="http://schemas.microsoft.com/office/drawing/2014/main" id="{00000000-0008-0000-0C00-000088000000}"/>
              </a:ext>
            </a:extLst>
          </xdr:cNvPr>
          <xdr:cNvCxnSpPr/>
        </xdr:nvCxnSpPr>
        <xdr:spPr>
          <a:xfrm>
            <a:off x="6650394" y="16490120"/>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7" name="Straight Connector 136">
            <a:extLst>
              <a:ext uri="{FF2B5EF4-FFF2-40B4-BE49-F238E27FC236}">
                <a16:creationId xmlns:a16="http://schemas.microsoft.com/office/drawing/2014/main" id="{00000000-0008-0000-0C00-000089000000}"/>
              </a:ext>
            </a:extLst>
          </xdr:cNvPr>
          <xdr:cNvCxnSpPr/>
        </xdr:nvCxnSpPr>
        <xdr:spPr>
          <a:xfrm>
            <a:off x="7300537" y="16489954"/>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8" name="Straight Connector 137">
            <a:extLst>
              <a:ext uri="{FF2B5EF4-FFF2-40B4-BE49-F238E27FC236}">
                <a16:creationId xmlns:a16="http://schemas.microsoft.com/office/drawing/2014/main" id="{00000000-0008-0000-0C00-00008A000000}"/>
              </a:ext>
            </a:extLst>
          </xdr:cNvPr>
          <xdr:cNvCxnSpPr/>
        </xdr:nvCxnSpPr>
        <xdr:spPr>
          <a:xfrm>
            <a:off x="7903912" y="16488520"/>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306298</xdr:colOff>
      <xdr:row>16</xdr:row>
      <xdr:rowOff>273777</xdr:rowOff>
    </xdr:from>
    <xdr:to>
      <xdr:col>9</xdr:col>
      <xdr:colOff>485100</xdr:colOff>
      <xdr:row>18</xdr:row>
      <xdr:rowOff>5127</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6713448" y="14466027"/>
          <a:ext cx="2160002" cy="360000"/>
          <a:chOff x="7246848" y="13678627"/>
          <a:chExt cx="2160002" cy="360000"/>
        </a:xfrm>
      </xdr:grpSpPr>
      <xdr:sp macro="" textlink="">
        <xdr:nvSpPr>
          <xdr:cNvPr id="41" name="Text Box 1" descr="Click this link to go to the Indicators appendix" title="Appendix: Indicators">
            <a:hlinkClick xmlns:r="http://schemas.openxmlformats.org/officeDocument/2006/relationships" r:id="rId7"/>
            <a:extLst>
              <a:ext uri="{FF2B5EF4-FFF2-40B4-BE49-F238E27FC236}">
                <a16:creationId xmlns:a16="http://schemas.microsoft.com/office/drawing/2014/main" id="{00000000-0008-0000-0C00-000029000000}"/>
              </a:ext>
            </a:extLst>
          </xdr:cNvPr>
          <xdr:cNvSpPr txBox="1">
            <a:spLocks noChangeArrowheads="1"/>
          </xdr:cNvSpPr>
        </xdr:nvSpPr>
        <xdr:spPr bwMode="auto">
          <a:xfrm>
            <a:off x="7246848" y="13678627"/>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Indicators</a:t>
            </a:r>
          </a:p>
        </xdr:txBody>
      </xdr:sp>
      <xdr:grpSp>
        <xdr:nvGrpSpPr>
          <xdr:cNvPr id="57" name="Group 14" descr="Icon of a finger pressing a button indicating to users they can click here" title="Finger pressing a button">
            <a:extLst>
              <a:ext uri="{FF2B5EF4-FFF2-40B4-BE49-F238E27FC236}">
                <a16:creationId xmlns:a16="http://schemas.microsoft.com/office/drawing/2014/main" id="{00000000-0008-0000-0C00-000039000000}"/>
              </a:ext>
            </a:extLst>
          </xdr:cNvPr>
          <xdr:cNvGrpSpPr>
            <a:grpSpLocks noChangeAspect="1"/>
          </xdr:cNvGrpSpPr>
        </xdr:nvGrpSpPr>
        <xdr:grpSpPr>
          <a:xfrm>
            <a:off x="7359650" y="13741400"/>
            <a:ext cx="161713" cy="212825"/>
            <a:chOff x="1930400" y="2159000"/>
            <a:chExt cx="376238" cy="533400"/>
          </a:xfrm>
          <a:solidFill>
            <a:schemeClr val="bg1"/>
          </a:solidFill>
        </xdr:grpSpPr>
        <xdr:sp macro="" textlink="">
          <xdr:nvSpPr>
            <xdr:cNvPr id="58" name="Freeform 64">
              <a:extLst>
                <a:ext uri="{FF2B5EF4-FFF2-40B4-BE49-F238E27FC236}">
                  <a16:creationId xmlns:a16="http://schemas.microsoft.com/office/drawing/2014/main" id="{00000000-0008-0000-0C00-00003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9" name="Freeform 65">
              <a:extLst>
                <a:ext uri="{FF2B5EF4-FFF2-40B4-BE49-F238E27FC236}">
                  <a16:creationId xmlns:a16="http://schemas.microsoft.com/office/drawing/2014/main" id="{00000000-0008-0000-0C00-00003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0" name="Freeform 66">
              <a:extLst>
                <a:ext uri="{FF2B5EF4-FFF2-40B4-BE49-F238E27FC236}">
                  <a16:creationId xmlns:a16="http://schemas.microsoft.com/office/drawing/2014/main" id="{00000000-0008-0000-0C00-00003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6</xdr:col>
      <xdr:colOff>534709</xdr:colOff>
      <xdr:row>37</xdr:row>
      <xdr:rowOff>152400</xdr:rowOff>
    </xdr:from>
    <xdr:to>
      <xdr:col>12</xdr:col>
      <xdr:colOff>172309</xdr:colOff>
      <xdr:row>39</xdr:row>
      <xdr:rowOff>144100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6941859" y="24149050"/>
          <a:ext cx="3600000" cy="360000"/>
          <a:chOff x="6916459" y="23094950"/>
          <a:chExt cx="3600000" cy="360000"/>
        </a:xfrm>
      </xdr:grpSpPr>
      <xdr:sp macro="" textlink="">
        <xdr:nvSpPr>
          <xdr:cNvPr id="4" name="Text Box 1" descr="Click this link to go to Step 3: Gap Analysis in Part B of the tool" title="Part B, Step 3: Gap Analysis">
            <a:hlinkClick xmlns:r="http://schemas.openxmlformats.org/officeDocument/2006/relationships" r:id="rId11"/>
            <a:extLst>
              <a:ext uri="{FF2B5EF4-FFF2-40B4-BE49-F238E27FC236}">
                <a16:creationId xmlns:a16="http://schemas.microsoft.com/office/drawing/2014/main" id="{00000000-0008-0000-0C00-000004000000}"/>
              </a:ext>
            </a:extLst>
          </xdr:cNvPr>
          <xdr:cNvSpPr txBox="1">
            <a:spLocks noChangeArrowheads="1"/>
          </xdr:cNvSpPr>
        </xdr:nvSpPr>
        <xdr:spPr bwMode="auto">
          <a:xfrm>
            <a:off x="6916459" y="23094950"/>
            <a:ext cx="3600000" cy="360000"/>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Step 3: Gap analysis</a:t>
            </a:r>
          </a:p>
        </xdr:txBody>
      </xdr:sp>
      <xdr:grpSp>
        <xdr:nvGrpSpPr>
          <xdr:cNvPr id="62" name="Group 14" descr="Icon of a finger pressing a button indicating to users they can click here" title="Finger pressing a button">
            <a:extLst>
              <a:ext uri="{FF2B5EF4-FFF2-40B4-BE49-F238E27FC236}">
                <a16:creationId xmlns:a16="http://schemas.microsoft.com/office/drawing/2014/main" id="{00000000-0008-0000-0C00-00003E000000}"/>
              </a:ext>
            </a:extLst>
          </xdr:cNvPr>
          <xdr:cNvGrpSpPr>
            <a:grpSpLocks noChangeAspect="1"/>
          </xdr:cNvGrpSpPr>
        </xdr:nvGrpSpPr>
        <xdr:grpSpPr>
          <a:xfrm>
            <a:off x="7073900" y="23171150"/>
            <a:ext cx="161713" cy="212826"/>
            <a:chOff x="1930400" y="2159000"/>
            <a:chExt cx="376238" cy="533402"/>
          </a:xfrm>
          <a:solidFill>
            <a:schemeClr val="bg1"/>
          </a:solidFill>
        </xdr:grpSpPr>
        <xdr:sp macro="" textlink="">
          <xdr:nvSpPr>
            <xdr:cNvPr id="63" name="Freeform 64">
              <a:extLst>
                <a:ext uri="{FF2B5EF4-FFF2-40B4-BE49-F238E27FC236}">
                  <a16:creationId xmlns:a16="http://schemas.microsoft.com/office/drawing/2014/main" id="{00000000-0008-0000-0C00-00003F000000}"/>
                </a:ext>
              </a:extLst>
            </xdr:cNvPr>
            <xdr:cNvSpPr>
              <a:spLocks noEditPoints="1"/>
            </xdr:cNvSpPr>
          </xdr:nvSpPr>
          <xdr:spPr bwMode="auto">
            <a:xfrm>
              <a:off x="1974849" y="2266953"/>
              <a:ext cx="331789" cy="425449"/>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4" name="Freeform 65">
              <a:extLst>
                <a:ext uri="{FF2B5EF4-FFF2-40B4-BE49-F238E27FC236}">
                  <a16:creationId xmlns:a16="http://schemas.microsoft.com/office/drawing/2014/main" id="{00000000-0008-0000-0C00-000040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5" name="Freeform 66">
              <a:extLst>
                <a:ext uri="{FF2B5EF4-FFF2-40B4-BE49-F238E27FC236}">
                  <a16:creationId xmlns:a16="http://schemas.microsoft.com/office/drawing/2014/main" id="{00000000-0008-0000-0C00-000041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488950</xdr:colOff>
      <xdr:row>25</xdr:row>
      <xdr:rowOff>368300</xdr:rowOff>
    </xdr:from>
    <xdr:to>
      <xdr:col>12</xdr:col>
      <xdr:colOff>158750</xdr:colOff>
      <xdr:row>36</xdr:row>
      <xdr:rowOff>152400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88950" y="17773650"/>
          <a:ext cx="10039350" cy="5264150"/>
        </a:xfrm>
        <a:prstGeom prst="rect">
          <a:avLst/>
        </a:prstGeom>
        <a:noFill/>
        <a:ln w="28575">
          <a:solidFill>
            <a:srgbClr val="02833F"/>
          </a:solidFill>
        </a:ln>
        <a:effectLst>
          <a:glow rad="63500">
            <a:srgbClr val="275D3A">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1184275</xdr:colOff>
      <xdr:row>43</xdr:row>
      <xdr:rowOff>86122</xdr:rowOff>
    </xdr:from>
    <xdr:to>
      <xdr:col>6</xdr:col>
      <xdr:colOff>507527</xdr:colOff>
      <xdr:row>45</xdr:row>
      <xdr:rowOff>77822</xdr:rowOff>
    </xdr:to>
    <xdr:grpSp>
      <xdr:nvGrpSpPr>
        <xdr:cNvPr id="12" name="Group 11">
          <a:extLst>
            <a:ext uri="{FF2B5EF4-FFF2-40B4-BE49-F238E27FC236}">
              <a16:creationId xmlns:a16="http://schemas.microsoft.com/office/drawing/2014/main" id="{00000000-0008-0000-0C00-00000C000000}"/>
            </a:ext>
          </a:extLst>
        </xdr:cNvPr>
        <xdr:cNvGrpSpPr/>
      </xdr:nvGrpSpPr>
      <xdr:grpSpPr>
        <a:xfrm>
          <a:off x="1774825" y="25505172"/>
          <a:ext cx="5139852" cy="360000"/>
          <a:chOff x="3038475" y="24273272"/>
          <a:chExt cx="5139852" cy="360000"/>
        </a:xfrm>
      </xdr:grpSpPr>
      <xdr:sp macro="" textlink="">
        <xdr:nvSpPr>
          <xdr:cNvPr id="213" name="Text Box 1" descr="Click this link to return to Analysis - Workforce Characteristics in Part A of this tool" title="Analysis - Workforce Characteristics">
            <a:hlinkClick xmlns:r="http://schemas.openxmlformats.org/officeDocument/2006/relationships" r:id="rId14"/>
            <a:extLst>
              <a:ext uri="{FF2B5EF4-FFF2-40B4-BE49-F238E27FC236}">
                <a16:creationId xmlns:a16="http://schemas.microsoft.com/office/drawing/2014/main" id="{00000000-0008-0000-0C00-0000D5000000}"/>
              </a:ext>
            </a:extLst>
          </xdr:cNvPr>
          <xdr:cNvSpPr txBox="1">
            <a:spLocks noChangeArrowheads="1"/>
          </xdr:cNvSpPr>
        </xdr:nvSpPr>
        <xdr:spPr bwMode="auto">
          <a:xfrm>
            <a:off x="3038475" y="24273272"/>
            <a:ext cx="5139852" cy="360000"/>
          </a:xfrm>
          <a:prstGeom prst="roundRect">
            <a:avLst/>
          </a:prstGeom>
          <a:solidFill>
            <a:srgbClr val="962C8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Analysis: Workforce characteristics</a:t>
            </a:r>
          </a:p>
        </xdr:txBody>
      </xdr:sp>
      <xdr:grpSp>
        <xdr:nvGrpSpPr>
          <xdr:cNvPr id="69" name="Group 14" descr="Icon of a finger pressing a button indicating to users they can click here" title="Finger pressing a button">
            <a:extLst>
              <a:ext uri="{FF2B5EF4-FFF2-40B4-BE49-F238E27FC236}">
                <a16:creationId xmlns:a16="http://schemas.microsoft.com/office/drawing/2014/main" id="{00000000-0008-0000-0C00-000045000000}"/>
              </a:ext>
            </a:extLst>
          </xdr:cNvPr>
          <xdr:cNvGrpSpPr>
            <a:grpSpLocks noChangeAspect="1"/>
          </xdr:cNvGrpSpPr>
        </xdr:nvGrpSpPr>
        <xdr:grpSpPr>
          <a:xfrm>
            <a:off x="3213100" y="24339550"/>
            <a:ext cx="161713" cy="212825"/>
            <a:chOff x="1930400" y="2159000"/>
            <a:chExt cx="376238" cy="533400"/>
          </a:xfrm>
          <a:solidFill>
            <a:schemeClr val="bg1"/>
          </a:solidFill>
        </xdr:grpSpPr>
        <xdr:sp macro="" textlink="">
          <xdr:nvSpPr>
            <xdr:cNvPr id="70" name="Freeform 64">
              <a:extLst>
                <a:ext uri="{FF2B5EF4-FFF2-40B4-BE49-F238E27FC236}">
                  <a16:creationId xmlns:a16="http://schemas.microsoft.com/office/drawing/2014/main" id="{00000000-0008-0000-0C00-00004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1" name="Freeform 65">
              <a:extLst>
                <a:ext uri="{FF2B5EF4-FFF2-40B4-BE49-F238E27FC236}">
                  <a16:creationId xmlns:a16="http://schemas.microsoft.com/office/drawing/2014/main" id="{00000000-0008-0000-0C00-00004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2" name="Freeform 66">
              <a:extLst>
                <a:ext uri="{FF2B5EF4-FFF2-40B4-BE49-F238E27FC236}">
                  <a16:creationId xmlns:a16="http://schemas.microsoft.com/office/drawing/2014/main" id="{00000000-0008-0000-0C00-00004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6</xdr:col>
      <xdr:colOff>603250</xdr:colOff>
      <xdr:row>52</xdr:row>
      <xdr:rowOff>12700</xdr:rowOff>
    </xdr:from>
    <xdr:to>
      <xdr:col>12</xdr:col>
      <xdr:colOff>240850</xdr:colOff>
      <xdr:row>54</xdr:row>
      <xdr:rowOff>4400</xdr:rowOff>
    </xdr:to>
    <xdr:grpSp>
      <xdr:nvGrpSpPr>
        <xdr:cNvPr id="66" name="Group 65">
          <a:extLst>
            <a:ext uri="{FF2B5EF4-FFF2-40B4-BE49-F238E27FC236}">
              <a16:creationId xmlns:a16="http://schemas.microsoft.com/office/drawing/2014/main" id="{00000000-0008-0000-0C00-000042000000}"/>
            </a:ext>
          </a:extLst>
        </xdr:cNvPr>
        <xdr:cNvGrpSpPr/>
      </xdr:nvGrpSpPr>
      <xdr:grpSpPr>
        <a:xfrm>
          <a:off x="7010400" y="30016450"/>
          <a:ext cx="3600000" cy="360000"/>
          <a:chOff x="6916459" y="23094950"/>
          <a:chExt cx="3600000" cy="360000"/>
        </a:xfrm>
      </xdr:grpSpPr>
      <xdr:sp macro="" textlink="">
        <xdr:nvSpPr>
          <xdr:cNvPr id="67" name="Text Box 1" descr="Click this link to go to Step 3: Gap Analysis in Part B of the tool" title="Part B, Step 3: Gap Analysis">
            <a:hlinkClick xmlns:r="http://schemas.openxmlformats.org/officeDocument/2006/relationships" r:id="rId11"/>
            <a:extLst>
              <a:ext uri="{FF2B5EF4-FFF2-40B4-BE49-F238E27FC236}">
                <a16:creationId xmlns:a16="http://schemas.microsoft.com/office/drawing/2014/main" id="{00000000-0008-0000-0C00-000043000000}"/>
              </a:ext>
            </a:extLst>
          </xdr:cNvPr>
          <xdr:cNvSpPr txBox="1">
            <a:spLocks noChangeArrowheads="1"/>
          </xdr:cNvSpPr>
        </xdr:nvSpPr>
        <xdr:spPr bwMode="auto">
          <a:xfrm>
            <a:off x="6916459" y="23094950"/>
            <a:ext cx="3600000" cy="360000"/>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Step 3: Gap analysis</a:t>
            </a:r>
          </a:p>
        </xdr:txBody>
      </xdr:sp>
      <xdr:grpSp>
        <xdr:nvGrpSpPr>
          <xdr:cNvPr id="68" name="Group 14" descr="Icon of a finger pressing a button indicating to users they can click here" title="Finger pressing a button">
            <a:extLst>
              <a:ext uri="{FF2B5EF4-FFF2-40B4-BE49-F238E27FC236}">
                <a16:creationId xmlns:a16="http://schemas.microsoft.com/office/drawing/2014/main" id="{00000000-0008-0000-0C00-000044000000}"/>
              </a:ext>
            </a:extLst>
          </xdr:cNvPr>
          <xdr:cNvGrpSpPr>
            <a:grpSpLocks noChangeAspect="1"/>
          </xdr:cNvGrpSpPr>
        </xdr:nvGrpSpPr>
        <xdr:grpSpPr>
          <a:xfrm>
            <a:off x="7073900" y="23171150"/>
            <a:ext cx="161713" cy="212826"/>
            <a:chOff x="1930400" y="2159000"/>
            <a:chExt cx="376238" cy="533402"/>
          </a:xfrm>
          <a:solidFill>
            <a:schemeClr val="bg1"/>
          </a:solidFill>
        </xdr:grpSpPr>
        <xdr:sp macro="" textlink="">
          <xdr:nvSpPr>
            <xdr:cNvPr id="73" name="Freeform 64">
              <a:extLst>
                <a:ext uri="{FF2B5EF4-FFF2-40B4-BE49-F238E27FC236}">
                  <a16:creationId xmlns:a16="http://schemas.microsoft.com/office/drawing/2014/main" id="{00000000-0008-0000-0C00-000049000000}"/>
                </a:ext>
              </a:extLst>
            </xdr:cNvPr>
            <xdr:cNvSpPr>
              <a:spLocks noEditPoints="1"/>
            </xdr:cNvSpPr>
          </xdr:nvSpPr>
          <xdr:spPr bwMode="auto">
            <a:xfrm>
              <a:off x="1974849" y="2266953"/>
              <a:ext cx="331789" cy="425449"/>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4" name="Freeform 65">
              <a:extLst>
                <a:ext uri="{FF2B5EF4-FFF2-40B4-BE49-F238E27FC236}">
                  <a16:creationId xmlns:a16="http://schemas.microsoft.com/office/drawing/2014/main" id="{00000000-0008-0000-0C00-00004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5" name="Freeform 66">
              <a:extLst>
                <a:ext uri="{FF2B5EF4-FFF2-40B4-BE49-F238E27FC236}">
                  <a16:creationId xmlns:a16="http://schemas.microsoft.com/office/drawing/2014/main" id="{00000000-0008-0000-0C00-00004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49741</xdr:colOff>
      <xdr:row>21</xdr:row>
      <xdr:rowOff>65371</xdr:rowOff>
    </xdr:from>
    <xdr:to>
      <xdr:col>11</xdr:col>
      <xdr:colOff>233081</xdr:colOff>
      <xdr:row>41</xdr:row>
      <xdr:rowOff>36575</xdr:rowOff>
    </xdr:to>
    <xdr:graphicFrame macro="">
      <xdr:nvGraphicFramePr>
        <xdr:cNvPr id="44" name="Chart 3" descr="Chart showing projected gap analysis in workforce groups&#10;" title="Gap analysis forecast">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69850</xdr:rowOff>
    </xdr:from>
    <xdr:to>
      <xdr:col>2</xdr:col>
      <xdr:colOff>1016000</xdr:colOff>
      <xdr:row>0</xdr:row>
      <xdr:rowOff>1045929</xdr:rowOff>
    </xdr:to>
    <xdr:pic>
      <xdr:nvPicPr>
        <xdr:cNvPr id="29" name="Picture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2"/>
        <a:stretch>
          <a:fillRect/>
        </a:stretch>
      </xdr:blipFill>
      <xdr:spPr>
        <a:xfrm>
          <a:off x="0" y="69850"/>
          <a:ext cx="4781550" cy="976079"/>
        </a:xfrm>
        <a:prstGeom prst="rect">
          <a:avLst/>
        </a:prstGeom>
      </xdr:spPr>
    </xdr:pic>
    <xdr:clientData/>
  </xdr:twoCellAnchor>
  <xdr:twoCellAnchor>
    <xdr:from>
      <xdr:col>4</xdr:col>
      <xdr:colOff>359522</xdr:colOff>
      <xdr:row>42</xdr:row>
      <xdr:rowOff>68170</xdr:rowOff>
    </xdr:from>
    <xdr:to>
      <xdr:col>9</xdr:col>
      <xdr:colOff>657522</xdr:colOff>
      <xdr:row>44</xdr:row>
      <xdr:rowOff>59870</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6779372" y="15676470"/>
          <a:ext cx="3600000" cy="360000"/>
          <a:chOff x="5801472" y="15409770"/>
          <a:chExt cx="3600000" cy="360000"/>
        </a:xfrm>
      </xdr:grpSpPr>
      <xdr:sp macro="" textlink="">
        <xdr:nvSpPr>
          <xdr:cNvPr id="56" name="Text Box 1" descr="Click this link to go to Step 4: Implications in part B of this tool" title="Part B, Step 4: Implications">
            <a:hlinkClick xmlns:r="http://schemas.openxmlformats.org/officeDocument/2006/relationships" r:id="rId3"/>
            <a:extLst>
              <a:ext uri="{FF2B5EF4-FFF2-40B4-BE49-F238E27FC236}">
                <a16:creationId xmlns:a16="http://schemas.microsoft.com/office/drawing/2014/main" id="{00000000-0008-0000-0D00-000038000000}"/>
              </a:ext>
            </a:extLst>
          </xdr:cNvPr>
          <xdr:cNvSpPr txBox="1">
            <a:spLocks noChangeArrowheads="1"/>
          </xdr:cNvSpPr>
        </xdr:nvSpPr>
        <xdr:spPr bwMode="auto">
          <a:xfrm>
            <a:off x="5801472" y="15409770"/>
            <a:ext cx="3600000" cy="360000"/>
          </a:xfrm>
          <a:prstGeom prst="roundRect">
            <a:avLst/>
          </a:prstGeom>
          <a:solidFill>
            <a:srgbClr val="02833F"/>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Step 4: Implications</a:t>
            </a:r>
          </a:p>
        </xdr:txBody>
      </xdr:sp>
      <xdr:grpSp>
        <xdr:nvGrpSpPr>
          <xdr:cNvPr id="48" name="Group 14" descr="Icon of a finger pressing a button indicating to users they can click here" title="Finger pressing a button">
            <a:extLst>
              <a:ext uri="{FF2B5EF4-FFF2-40B4-BE49-F238E27FC236}">
                <a16:creationId xmlns:a16="http://schemas.microsoft.com/office/drawing/2014/main" id="{00000000-0008-0000-0D00-000030000000}"/>
              </a:ext>
            </a:extLst>
          </xdr:cNvPr>
          <xdr:cNvGrpSpPr>
            <a:grpSpLocks noChangeAspect="1"/>
          </xdr:cNvGrpSpPr>
        </xdr:nvGrpSpPr>
        <xdr:grpSpPr>
          <a:xfrm>
            <a:off x="5969000" y="15481300"/>
            <a:ext cx="161713" cy="212825"/>
            <a:chOff x="1930400" y="2159000"/>
            <a:chExt cx="376238" cy="533400"/>
          </a:xfrm>
          <a:solidFill>
            <a:schemeClr val="bg1"/>
          </a:solidFill>
        </xdr:grpSpPr>
        <xdr:sp macro="" textlink="">
          <xdr:nvSpPr>
            <xdr:cNvPr id="49" name="Freeform 64">
              <a:extLst>
                <a:ext uri="{FF2B5EF4-FFF2-40B4-BE49-F238E27FC236}">
                  <a16:creationId xmlns:a16="http://schemas.microsoft.com/office/drawing/2014/main" id="{00000000-0008-0000-0D00-000031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5">
              <a:extLst>
                <a:ext uri="{FF2B5EF4-FFF2-40B4-BE49-F238E27FC236}">
                  <a16:creationId xmlns:a16="http://schemas.microsoft.com/office/drawing/2014/main" id="{00000000-0008-0000-0D00-000032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1" name="Freeform 66">
              <a:extLst>
                <a:ext uri="{FF2B5EF4-FFF2-40B4-BE49-F238E27FC236}">
                  <a16:creationId xmlns:a16="http://schemas.microsoft.com/office/drawing/2014/main" id="{00000000-0008-0000-0D00-000033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76200</xdr:colOff>
      <xdr:row>1</xdr:row>
      <xdr:rowOff>0</xdr:rowOff>
    </xdr:from>
    <xdr:to>
      <xdr:col>12</xdr:col>
      <xdr:colOff>573850</xdr:colOff>
      <xdr:row>1</xdr:row>
      <xdr:rowOff>1323610</xdr:rowOff>
    </xdr:to>
    <xdr:grpSp>
      <xdr:nvGrpSpPr>
        <xdr:cNvPr id="52" name="Group 51">
          <a:extLst>
            <a:ext uri="{FF2B5EF4-FFF2-40B4-BE49-F238E27FC236}">
              <a16:creationId xmlns:a16="http://schemas.microsoft.com/office/drawing/2014/main" id="{00000000-0008-0000-0D00-000034000000}"/>
            </a:ext>
          </a:extLst>
        </xdr:cNvPr>
        <xdr:cNvGrpSpPr/>
      </xdr:nvGrpSpPr>
      <xdr:grpSpPr>
        <a:xfrm>
          <a:off x="76200" y="1200150"/>
          <a:ext cx="12200700" cy="1323610"/>
          <a:chOff x="103183" y="15346489"/>
          <a:chExt cx="12200700" cy="1323610"/>
        </a:xfrm>
      </xdr:grpSpPr>
      <xdr:grpSp>
        <xdr:nvGrpSpPr>
          <xdr:cNvPr id="53" name="Group 52">
            <a:extLst>
              <a:ext uri="{FF2B5EF4-FFF2-40B4-BE49-F238E27FC236}">
                <a16:creationId xmlns:a16="http://schemas.microsoft.com/office/drawing/2014/main" id="{00000000-0008-0000-0D00-000035000000}"/>
              </a:ext>
            </a:extLst>
          </xdr:cNvPr>
          <xdr:cNvGrpSpPr/>
        </xdr:nvGrpSpPr>
        <xdr:grpSpPr>
          <a:xfrm>
            <a:off x="103183" y="15346489"/>
            <a:ext cx="12200700" cy="1323610"/>
            <a:chOff x="103726" y="12646110"/>
            <a:chExt cx="12264856" cy="1326715"/>
          </a:xfrm>
        </xdr:grpSpPr>
        <xdr:grpSp>
          <xdr:nvGrpSpPr>
            <xdr:cNvPr id="72" name="Group 71">
              <a:extLst>
                <a:ext uri="{FF2B5EF4-FFF2-40B4-BE49-F238E27FC236}">
                  <a16:creationId xmlns:a16="http://schemas.microsoft.com/office/drawing/2014/main" id="{00000000-0008-0000-0D00-000048000000}"/>
                </a:ext>
              </a:extLst>
            </xdr:cNvPr>
            <xdr:cNvGrpSpPr/>
          </xdr:nvGrpSpPr>
          <xdr:grpSpPr>
            <a:xfrm>
              <a:off x="120650" y="13050709"/>
              <a:ext cx="12247932" cy="593140"/>
              <a:chOff x="127000" y="1488243"/>
              <a:chExt cx="12184329" cy="592725"/>
            </a:xfrm>
          </xdr:grpSpPr>
          <xdr:sp macro="" textlink="">
            <xdr:nvSpPr>
              <xdr:cNvPr id="86" name="Text Box 1" descr="Select this button to go to Part A of the tool" title="Part A – Overview Section">
                <a:hlinkClick xmlns:r="http://schemas.openxmlformats.org/officeDocument/2006/relationships" r:id="rId4"/>
                <a:extLst>
                  <a:ext uri="{FF2B5EF4-FFF2-40B4-BE49-F238E27FC236}">
                    <a16:creationId xmlns:a16="http://schemas.microsoft.com/office/drawing/2014/main" id="{00000000-0008-0000-0D00-000056000000}"/>
                  </a:ext>
                </a:extLst>
              </xdr:cNvPr>
              <xdr:cNvSpPr txBox="1">
                <a:spLocks noChangeArrowheads="1"/>
              </xdr:cNvSpPr>
            </xdr:nvSpPr>
            <xdr:spPr bwMode="auto">
              <a:xfrm>
                <a:off x="1792116" y="1490568"/>
                <a:ext cx="648000" cy="590400"/>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87" name="Text Box 1" descr="Select this button to go to the Home page" title="Home button">
                <a:hlinkClick xmlns:r="http://schemas.openxmlformats.org/officeDocument/2006/relationships" r:id="rId5"/>
                <a:extLst>
                  <a:ext uri="{FF2B5EF4-FFF2-40B4-BE49-F238E27FC236}">
                    <a16:creationId xmlns:a16="http://schemas.microsoft.com/office/drawing/2014/main" id="{00000000-0008-0000-0D00-000057000000}"/>
                  </a:ext>
                </a:extLst>
              </xdr:cNvPr>
              <xdr:cNvSpPr txBox="1">
                <a:spLocks noChangeArrowheads="1"/>
              </xdr:cNvSpPr>
            </xdr:nvSpPr>
            <xdr:spPr bwMode="auto">
              <a:xfrm>
                <a:off x="127000"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88" name="Text Box 1" descr="Select this button to go to the Business Goals section of the tool" title="Business Goals">
                <a:hlinkClick xmlns:r="http://schemas.openxmlformats.org/officeDocument/2006/relationships" r:id="rId6"/>
                <a:extLst>
                  <a:ext uri="{FF2B5EF4-FFF2-40B4-BE49-F238E27FC236}">
                    <a16:creationId xmlns:a16="http://schemas.microsoft.com/office/drawing/2014/main" id="{00000000-0008-0000-0D00-000058000000}"/>
                  </a:ext>
                </a:extLst>
              </xdr:cNvPr>
              <xdr:cNvSpPr txBox="1">
                <a:spLocks noChangeArrowheads="1"/>
              </xdr:cNvSpPr>
            </xdr:nvSpPr>
            <xdr:spPr bwMode="auto">
              <a:xfrm>
                <a:off x="958851"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89" name="Text Box 1" descr="Select this button to go to Part B of the tool" title="Part B">
                <a:hlinkClick xmlns:r="http://schemas.openxmlformats.org/officeDocument/2006/relationships" r:id="rId7"/>
                <a:extLst>
                  <a:ext uri="{FF2B5EF4-FFF2-40B4-BE49-F238E27FC236}">
                    <a16:creationId xmlns:a16="http://schemas.microsoft.com/office/drawing/2014/main" id="{00000000-0008-0000-0D00-000059000000}"/>
                  </a:ext>
                </a:extLst>
              </xdr:cNvPr>
              <xdr:cNvSpPr txBox="1">
                <a:spLocks noChangeArrowheads="1"/>
              </xdr:cNvSpPr>
            </xdr:nvSpPr>
            <xdr:spPr bwMode="auto">
              <a:xfrm>
                <a:off x="2617842" y="1490034"/>
                <a:ext cx="648000"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90" name="Text Box 1" descr="Select this button to go to the Your Plan section of the tool" title="Your Plan">
                <a:hlinkClick xmlns:r="http://schemas.openxmlformats.org/officeDocument/2006/relationships" r:id="rId8"/>
                <a:extLst>
                  <a:ext uri="{FF2B5EF4-FFF2-40B4-BE49-F238E27FC236}">
                    <a16:creationId xmlns:a16="http://schemas.microsoft.com/office/drawing/2014/main" id="{00000000-0008-0000-0D00-00005A000000}"/>
                  </a:ext>
                </a:extLst>
              </xdr:cNvPr>
              <xdr:cNvSpPr txBox="1">
                <a:spLocks noChangeArrowheads="1"/>
              </xdr:cNvSpPr>
            </xdr:nvSpPr>
            <xdr:spPr bwMode="auto">
              <a:xfrm>
                <a:off x="9183683" y="1489229"/>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28" name="Text Box 1" descr="Select this button to go to the Indicators appendix" title="Appendix - Indicators">
                <a:hlinkClick xmlns:r="http://schemas.openxmlformats.org/officeDocument/2006/relationships" r:id="rId9"/>
                <a:extLst>
                  <a:ext uri="{FF2B5EF4-FFF2-40B4-BE49-F238E27FC236}">
                    <a16:creationId xmlns:a16="http://schemas.microsoft.com/office/drawing/2014/main" id="{00000000-0008-0000-0D00-000080000000}"/>
                  </a:ext>
                </a:extLst>
              </xdr:cNvPr>
              <xdr:cNvSpPr txBox="1">
                <a:spLocks noChangeArrowheads="1"/>
              </xdr:cNvSpPr>
            </xdr:nvSpPr>
            <xdr:spPr bwMode="auto">
              <a:xfrm>
                <a:off x="11273516" y="1488370"/>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129" name="Text Box 1" descr="Select this button to go to the Data Sources appendix" title="Appendix - Data Sources">
                <a:hlinkClick xmlns:r="http://schemas.openxmlformats.org/officeDocument/2006/relationships" r:id="rId10"/>
                <a:extLst>
                  <a:ext uri="{FF2B5EF4-FFF2-40B4-BE49-F238E27FC236}">
                    <a16:creationId xmlns:a16="http://schemas.microsoft.com/office/drawing/2014/main" id="{00000000-0008-0000-0D00-000081000000}"/>
                  </a:ext>
                </a:extLst>
              </xdr:cNvPr>
              <xdr:cNvSpPr txBox="1">
                <a:spLocks noChangeArrowheads="1"/>
              </xdr:cNvSpPr>
            </xdr:nvSpPr>
            <xdr:spPr bwMode="auto">
              <a:xfrm>
                <a:off x="10030610" y="1490031"/>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130" name="Text Box 1" descr="Select this button to go to Part C of the tool" title="Part C">
                <a:hlinkClick xmlns:r="http://schemas.openxmlformats.org/officeDocument/2006/relationships" r:id="rId11"/>
                <a:extLst>
                  <a:ext uri="{FF2B5EF4-FFF2-40B4-BE49-F238E27FC236}">
                    <a16:creationId xmlns:a16="http://schemas.microsoft.com/office/drawing/2014/main" id="{00000000-0008-0000-0D00-000082000000}"/>
                  </a:ext>
                </a:extLst>
              </xdr:cNvPr>
              <xdr:cNvSpPr txBox="1">
                <a:spLocks noChangeArrowheads="1"/>
              </xdr:cNvSpPr>
            </xdr:nvSpPr>
            <xdr:spPr bwMode="auto">
              <a:xfrm>
                <a:off x="8353814" y="1489230"/>
                <a:ext cx="648000" cy="590400"/>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31" name="Text Box 1" descr="Select this button to go to the Workforce You Need section of the tool" title="Workforce You Need">
                <a:hlinkClick xmlns:r="http://schemas.openxmlformats.org/officeDocument/2006/relationships" r:id="rId12"/>
                <a:extLst>
                  <a:ext uri="{FF2B5EF4-FFF2-40B4-BE49-F238E27FC236}">
                    <a16:creationId xmlns:a16="http://schemas.microsoft.com/office/drawing/2014/main" id="{00000000-0008-0000-0D00-000083000000}"/>
                  </a:ext>
                </a:extLst>
              </xdr:cNvPr>
              <xdr:cNvSpPr txBox="1">
                <a:spLocks noChangeArrowheads="1"/>
              </xdr:cNvSpPr>
            </xdr:nvSpPr>
            <xdr:spPr bwMode="auto">
              <a:xfrm>
                <a:off x="4680468" y="1488243"/>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need</a:t>
                </a:r>
              </a:p>
            </xdr:txBody>
          </xdr:sp>
          <xdr:sp macro="" textlink="">
            <xdr:nvSpPr>
              <xdr:cNvPr id="132" name="Text Box 1" descr="Select this button to go to the Workforce Gap Analysis section of the tool" title="Workforce Gap Analysis">
                <a:hlinkClick xmlns:r="http://schemas.openxmlformats.org/officeDocument/2006/relationships" r:id="rId13"/>
                <a:extLst>
                  <a:ext uri="{FF2B5EF4-FFF2-40B4-BE49-F238E27FC236}">
                    <a16:creationId xmlns:a16="http://schemas.microsoft.com/office/drawing/2014/main" id="{00000000-0008-0000-0D00-000084000000}"/>
                  </a:ext>
                </a:extLst>
              </xdr:cNvPr>
              <xdr:cNvSpPr txBox="1">
                <a:spLocks noChangeArrowheads="1"/>
              </xdr:cNvSpPr>
            </xdr:nvSpPr>
            <xdr:spPr bwMode="auto">
              <a:xfrm>
                <a:off x="5912347" y="1488243"/>
                <a:ext cx="1037813" cy="590400"/>
              </a:xfrm>
              <a:prstGeom prst="roundRect">
                <a:avLst/>
              </a:prstGeom>
              <a:solidFill>
                <a:srgbClr val="02833F"/>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Gap analysis</a:t>
                </a:r>
              </a:p>
            </xdr:txBody>
          </xdr:sp>
          <xdr:sp macro="" textlink="">
            <xdr:nvSpPr>
              <xdr:cNvPr id="133" name="Text Box 1" descr="Select this button to go to the Workforce Implications section of the tool" title="Implications">
                <a:hlinkClick xmlns:r="http://schemas.openxmlformats.org/officeDocument/2006/relationships" r:id="rId3"/>
                <a:extLst>
                  <a:ext uri="{FF2B5EF4-FFF2-40B4-BE49-F238E27FC236}">
                    <a16:creationId xmlns:a16="http://schemas.microsoft.com/office/drawing/2014/main" id="{00000000-0008-0000-0D00-000085000000}"/>
                  </a:ext>
                </a:extLst>
              </xdr:cNvPr>
              <xdr:cNvSpPr txBox="1">
                <a:spLocks noChangeArrowheads="1"/>
              </xdr:cNvSpPr>
            </xdr:nvSpPr>
            <xdr:spPr bwMode="auto">
              <a:xfrm>
                <a:off x="7130635" y="1488243"/>
                <a:ext cx="1037813"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Implications</a:t>
                </a:r>
              </a:p>
            </xdr:txBody>
          </xdr:sp>
          <xdr:sp macro="" textlink="">
            <xdr:nvSpPr>
              <xdr:cNvPr id="134" name="Text Box 1" descr="Select this button to go to the Workforce You Have section of the tool" title="Workforce You Have">
                <a:hlinkClick xmlns:r="http://schemas.openxmlformats.org/officeDocument/2006/relationships" r:id="rId14"/>
                <a:extLst>
                  <a:ext uri="{FF2B5EF4-FFF2-40B4-BE49-F238E27FC236}">
                    <a16:creationId xmlns:a16="http://schemas.microsoft.com/office/drawing/2014/main" id="{00000000-0008-0000-0D00-000086000000}"/>
                  </a:ext>
                </a:extLst>
              </xdr:cNvPr>
              <xdr:cNvSpPr txBox="1">
                <a:spLocks noChangeArrowheads="1"/>
              </xdr:cNvSpPr>
            </xdr:nvSpPr>
            <xdr:spPr bwMode="auto">
              <a:xfrm>
                <a:off x="3451017" y="1489905"/>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have</a:t>
                </a:r>
              </a:p>
            </xdr:txBody>
          </xdr:sp>
        </xdr:grpSp>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3455016" y="13598419"/>
              <a:ext cx="1044945"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1</a:t>
              </a:r>
              <a:r>
                <a:rPr lang="en-AU" sz="1050" b="0">
                  <a:solidFill>
                    <a:schemeClr val="tx1">
                      <a:lumMod val="75000"/>
                      <a:lumOff val="25000"/>
                    </a:schemeClr>
                  </a:solidFill>
                </a:rPr>
                <a:t> </a:t>
              </a:r>
            </a:p>
          </xdr:txBody>
        </xdr:sp>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7186817" y="13609379"/>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65000"/>
                      <a:lumOff val="35000"/>
                    </a:schemeClr>
                  </a:solidFill>
                </a:rPr>
                <a:t>Step 4</a:t>
              </a:r>
              <a:r>
                <a:rPr lang="en-AU" sz="1050" b="0">
                  <a:solidFill>
                    <a:schemeClr val="tx1">
                      <a:lumMod val="50000"/>
                      <a:lumOff val="50000"/>
                    </a:schemeClr>
                  </a:solidFill>
                </a:rPr>
                <a:t> </a:t>
              </a:r>
            </a:p>
          </xdr:txBody>
        </xdr:sp>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5930350" y="13609135"/>
              <a:ext cx="1044943"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02833F"/>
                  </a:solidFill>
                </a:rPr>
                <a:t>Step</a:t>
              </a:r>
              <a:r>
                <a:rPr lang="en-AU" sz="1000" b="0">
                  <a:solidFill>
                    <a:schemeClr val="tx1">
                      <a:lumMod val="65000"/>
                      <a:lumOff val="35000"/>
                    </a:schemeClr>
                  </a:solidFill>
                </a:rPr>
                <a:t> </a:t>
              </a:r>
              <a:r>
                <a:rPr lang="en-AU" sz="1000" b="0">
                  <a:solidFill>
                    <a:srgbClr val="02833F"/>
                  </a:solidFill>
                </a:rPr>
                <a:t>3</a:t>
              </a:r>
              <a:r>
                <a:rPr lang="en-AU" sz="1050" b="0">
                  <a:solidFill>
                    <a:schemeClr val="tx1">
                      <a:lumMod val="50000"/>
                      <a:lumOff val="50000"/>
                    </a:schemeClr>
                  </a:solidFill>
                </a:rPr>
                <a:t> </a:t>
              </a:r>
            </a:p>
          </xdr:txBody>
        </xdr:sp>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4704406" y="13608887"/>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2</a:t>
              </a:r>
              <a:r>
                <a:rPr lang="en-AU" sz="1050" b="0">
                  <a:solidFill>
                    <a:schemeClr val="tx1">
                      <a:lumMod val="75000"/>
                      <a:lumOff val="25000"/>
                    </a:schemeClr>
                  </a:solidFill>
                </a:rPr>
                <a:t> </a:t>
              </a:r>
            </a:p>
          </xdr:txBody>
        </xdr:sp>
        <xdr:grpSp>
          <xdr:nvGrpSpPr>
            <xdr:cNvPr id="80" name="Group 79">
              <a:extLst>
                <a:ext uri="{FF2B5EF4-FFF2-40B4-BE49-F238E27FC236}">
                  <a16:creationId xmlns:a16="http://schemas.microsoft.com/office/drawing/2014/main" id="{00000000-0008-0000-0D00-000050000000}"/>
                </a:ext>
              </a:extLst>
            </xdr:cNvPr>
            <xdr:cNvGrpSpPr/>
          </xdr:nvGrpSpPr>
          <xdr:grpSpPr>
            <a:xfrm>
              <a:off x="103726" y="12646110"/>
              <a:ext cx="3168072" cy="229591"/>
              <a:chOff x="622301" y="1200150"/>
              <a:chExt cx="3151867" cy="228600"/>
            </a:xfrm>
          </xdr:grpSpPr>
          <xdr:sp macro="" textlink="">
            <xdr:nvSpPr>
              <xdr:cNvPr id="81" name="TextBox 1">
                <a:extLst>
                  <a:ext uri="{FF2B5EF4-FFF2-40B4-BE49-F238E27FC236}">
                    <a16:creationId xmlns:a16="http://schemas.microsoft.com/office/drawing/2014/main" id="{00000000-0008-0000-0D00-00005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82" name="Group 81"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D00-00005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83" name="Freeform 64" descr="Icon of a finger pressing a button indicating users can click here" title="Finger pressing a button">
                  <a:extLst>
                    <a:ext uri="{FF2B5EF4-FFF2-40B4-BE49-F238E27FC236}">
                      <a16:creationId xmlns:a16="http://schemas.microsoft.com/office/drawing/2014/main" id="{00000000-0008-0000-0D00-00005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4" name="Freeform 65">
                  <a:extLst>
                    <a:ext uri="{FF2B5EF4-FFF2-40B4-BE49-F238E27FC236}">
                      <a16:creationId xmlns:a16="http://schemas.microsoft.com/office/drawing/2014/main" id="{00000000-0008-0000-0D00-00005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5" name="Freeform 66">
                  <a:extLst>
                    <a:ext uri="{FF2B5EF4-FFF2-40B4-BE49-F238E27FC236}">
                      <a16:creationId xmlns:a16="http://schemas.microsoft.com/office/drawing/2014/main" id="{00000000-0008-0000-0D00-00005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xnSp macro="">
        <xdr:nvCxnSpPr>
          <xdr:cNvPr id="54" name="Straight Connector 53">
            <a:extLst>
              <a:ext uri="{FF2B5EF4-FFF2-40B4-BE49-F238E27FC236}">
                <a16:creationId xmlns:a16="http://schemas.microsoft.com/office/drawing/2014/main" id="{00000000-0008-0000-0D00-000036000000}"/>
              </a:ext>
            </a:extLst>
          </xdr:cNvPr>
          <xdr:cNvCxnSpPr/>
        </xdr:nvCxnSpPr>
        <xdr:spPr>
          <a:xfrm>
            <a:off x="3586280" y="1634158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D00-000037000000}"/>
              </a:ext>
            </a:extLst>
          </xdr:cNvPr>
          <xdr:cNvCxnSpPr/>
        </xdr:nvCxnSpPr>
        <xdr:spPr>
          <a:xfrm>
            <a:off x="4321607" y="1634737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D00-000039000000}"/>
              </a:ext>
            </a:extLst>
          </xdr:cNvPr>
          <xdr:cNvCxnSpPr/>
        </xdr:nvCxnSpPr>
        <xdr:spPr>
          <a:xfrm>
            <a:off x="4837293" y="16340821"/>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D00-00003A000000}"/>
              </a:ext>
            </a:extLst>
          </xdr:cNvPr>
          <xdr:cNvCxnSpPr/>
        </xdr:nvCxnSpPr>
        <xdr:spPr>
          <a:xfrm>
            <a:off x="5572622" y="16346612"/>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D00-00003B000000}"/>
              </a:ext>
            </a:extLst>
          </xdr:cNvPr>
          <xdr:cNvCxnSpPr/>
        </xdr:nvCxnSpPr>
        <xdr:spPr>
          <a:xfrm>
            <a:off x="6050074" y="16342414"/>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D00-00003C000000}"/>
              </a:ext>
            </a:extLst>
          </xdr:cNvPr>
          <xdr:cNvCxnSpPr/>
        </xdr:nvCxnSpPr>
        <xdr:spPr>
          <a:xfrm>
            <a:off x="6785403" y="16348205"/>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D00-00003D000000}"/>
              </a:ext>
            </a:extLst>
          </xdr:cNvPr>
          <xdr:cNvCxnSpPr/>
        </xdr:nvCxnSpPr>
        <xdr:spPr>
          <a:xfrm>
            <a:off x="7301093" y="16342411"/>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D00-00003E000000}"/>
              </a:ext>
            </a:extLst>
          </xdr:cNvPr>
          <xdr:cNvCxnSpPr/>
        </xdr:nvCxnSpPr>
        <xdr:spPr>
          <a:xfrm>
            <a:off x="8036422" y="16348202"/>
            <a:ext cx="0" cy="144661"/>
          </a:xfrm>
          <a:prstGeom prst="line">
            <a:avLst/>
          </a:prstGeom>
          <a:ln w="19050">
            <a:gradFill>
              <a:gsLst>
                <a:gs pos="0">
                  <a:schemeClr val="bg1">
                    <a:lumMod val="75000"/>
                    <a:alpha val="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D00-00003F000000}"/>
              </a:ext>
            </a:extLst>
          </xdr:cNvPr>
          <xdr:cNvCxnSpPr/>
        </xdr:nvCxnSpPr>
        <xdr:spPr>
          <a:xfrm>
            <a:off x="3581189" y="16489130"/>
            <a:ext cx="140635"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D00-000040000000}"/>
              </a:ext>
            </a:extLst>
          </xdr:cNvPr>
          <xdr:cNvCxnSpPr/>
        </xdr:nvCxnSpPr>
        <xdr:spPr>
          <a:xfrm>
            <a:off x="4186601" y="16489294"/>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D00-000041000000}"/>
              </a:ext>
            </a:extLst>
          </xdr:cNvPr>
          <xdr:cNvCxnSpPr/>
        </xdr:nvCxnSpPr>
        <xdr:spPr>
          <a:xfrm>
            <a:off x="4832201" y="16488364"/>
            <a:ext cx="140636"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D00-000042000000}"/>
              </a:ext>
            </a:extLst>
          </xdr:cNvPr>
          <xdr:cNvCxnSpPr/>
        </xdr:nvCxnSpPr>
        <xdr:spPr>
          <a:xfrm>
            <a:off x="5437616" y="16488528"/>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D00-000043000000}"/>
              </a:ext>
            </a:extLst>
          </xdr:cNvPr>
          <xdr:cNvCxnSpPr/>
        </xdr:nvCxnSpPr>
        <xdr:spPr>
          <a:xfrm>
            <a:off x="6049518" y="16489957"/>
            <a:ext cx="140636"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D00-000044000000}"/>
              </a:ext>
            </a:extLst>
          </xdr:cNvPr>
          <xdr:cNvCxnSpPr/>
        </xdr:nvCxnSpPr>
        <xdr:spPr>
          <a:xfrm>
            <a:off x="6650394" y="16490120"/>
            <a:ext cx="139912"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a:extLst>
              <a:ext uri="{FF2B5EF4-FFF2-40B4-BE49-F238E27FC236}">
                <a16:creationId xmlns:a16="http://schemas.microsoft.com/office/drawing/2014/main" id="{00000000-0008-0000-0D00-000045000000}"/>
              </a:ext>
            </a:extLst>
          </xdr:cNvPr>
          <xdr:cNvCxnSpPr/>
        </xdr:nvCxnSpPr>
        <xdr:spPr>
          <a:xfrm>
            <a:off x="7300537" y="16489954"/>
            <a:ext cx="140636"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D00-000047000000}"/>
              </a:ext>
            </a:extLst>
          </xdr:cNvPr>
          <xdr:cNvCxnSpPr/>
        </xdr:nvCxnSpPr>
        <xdr:spPr>
          <a:xfrm>
            <a:off x="7903912" y="16488520"/>
            <a:ext cx="139912"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241300</xdr:colOff>
      <xdr:row>33</xdr:row>
      <xdr:rowOff>114300</xdr:rowOff>
    </xdr:from>
    <xdr:to>
      <xdr:col>11</xdr:col>
      <xdr:colOff>273050</xdr:colOff>
      <xdr:row>37</xdr:row>
      <xdr:rowOff>57150</xdr:rowOff>
    </xdr:to>
    <xdr:sp macro="" textlink="">
      <xdr:nvSpPr>
        <xdr:cNvPr id="2" name="TextBox 1" descr="Text box noting the 'FTE or headcount you will have' displayed in the graph takes into account your current turnover rate entered in previous tabs.&#10;">
          <a:extLst>
            <a:ext uri="{FF2B5EF4-FFF2-40B4-BE49-F238E27FC236}">
              <a16:creationId xmlns:a16="http://schemas.microsoft.com/office/drawing/2014/main" id="{00000000-0008-0000-0D00-000002000000}"/>
            </a:ext>
          </a:extLst>
        </xdr:cNvPr>
        <xdr:cNvSpPr txBox="1"/>
      </xdr:nvSpPr>
      <xdr:spPr>
        <a:xfrm>
          <a:off x="9302750" y="14014450"/>
          <a:ext cx="2012950" cy="6794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tx1">
                  <a:lumMod val="65000"/>
                  <a:lumOff val="35000"/>
                </a:schemeClr>
              </a:solidFill>
            </a:rPr>
            <a:t>Note: the FTE or headcount you will have takes into account your current turnover rate entered in previous tabs.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17929</xdr:colOff>
      <xdr:row>5</xdr:row>
      <xdr:rowOff>133351</xdr:rowOff>
    </xdr:from>
    <xdr:to>
      <xdr:col>12</xdr:col>
      <xdr:colOff>104775</xdr:colOff>
      <xdr:row>6</xdr:row>
      <xdr:rowOff>3054350</xdr:rowOff>
    </xdr:to>
    <xdr:sp macro="" textlink="">
      <xdr:nvSpPr>
        <xdr:cNvPr id="2" name="Rectangle 1" descr="Text box highlighting text contained within the text box" title="Text box">
          <a:extLst>
            <a:ext uri="{FF2B5EF4-FFF2-40B4-BE49-F238E27FC236}">
              <a16:creationId xmlns:a16="http://schemas.microsoft.com/office/drawing/2014/main" id="{00000000-0008-0000-0E00-000002000000}"/>
            </a:ext>
          </a:extLst>
        </xdr:cNvPr>
        <xdr:cNvSpPr/>
      </xdr:nvSpPr>
      <xdr:spPr>
        <a:xfrm>
          <a:off x="608479" y="5149851"/>
          <a:ext cx="9865846" cy="3454399"/>
        </a:xfrm>
        <a:prstGeom prst="rect">
          <a:avLst/>
        </a:prstGeom>
        <a:noFill/>
        <a:ln w="25400">
          <a:solidFill>
            <a:srgbClr val="02833F"/>
          </a:solidFill>
        </a:ln>
        <a:effectLst>
          <a:glow rad="63500">
            <a:srgbClr val="275D3A">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0</xdr:colOff>
      <xdr:row>18</xdr:row>
      <xdr:rowOff>1044575</xdr:rowOff>
    </xdr:from>
    <xdr:to>
      <xdr:col>12</xdr:col>
      <xdr:colOff>85045</xdr:colOff>
      <xdr:row>25</xdr:row>
      <xdr:rowOff>38100</xdr:rowOff>
    </xdr:to>
    <xdr:sp macro="" textlink="">
      <xdr:nvSpPr>
        <xdr:cNvPr id="3" name="Rectangle 29" descr="Text box highlighting text contained within the box" title="Text box">
          <a:extLst>
            <a:ext uri="{FF2B5EF4-FFF2-40B4-BE49-F238E27FC236}">
              <a16:creationId xmlns:a16="http://schemas.microsoft.com/office/drawing/2014/main" id="{00000000-0008-0000-0E00-000003000000}"/>
            </a:ext>
          </a:extLst>
        </xdr:cNvPr>
        <xdr:cNvSpPr/>
      </xdr:nvSpPr>
      <xdr:spPr>
        <a:xfrm>
          <a:off x="590550" y="16087725"/>
          <a:ext cx="9864045" cy="5368925"/>
        </a:xfrm>
        <a:prstGeom prst="rect">
          <a:avLst/>
        </a:prstGeom>
        <a:noFill/>
        <a:ln w="28575" cap="rnd">
          <a:solidFill>
            <a:srgbClr val="02833F"/>
          </a:solidFill>
          <a:round/>
        </a:ln>
        <a:effectLst>
          <a:glow rad="63500">
            <a:srgbClr val="275D3A">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30" name="Pictur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14</xdr:col>
      <xdr:colOff>586550</xdr:colOff>
      <xdr:row>1</xdr:row>
      <xdr:rowOff>1323610</xdr:rowOff>
    </xdr:to>
    <xdr:grpSp>
      <xdr:nvGrpSpPr>
        <xdr:cNvPr id="60" name="Group 59">
          <a:extLst>
            <a:ext uri="{FF2B5EF4-FFF2-40B4-BE49-F238E27FC236}">
              <a16:creationId xmlns:a16="http://schemas.microsoft.com/office/drawing/2014/main" id="{00000000-0008-0000-0E00-00003C000000}"/>
            </a:ext>
          </a:extLst>
        </xdr:cNvPr>
        <xdr:cNvGrpSpPr/>
      </xdr:nvGrpSpPr>
      <xdr:grpSpPr>
        <a:xfrm>
          <a:off x="76200" y="1200150"/>
          <a:ext cx="12200700" cy="1323610"/>
          <a:chOff x="103183" y="15346489"/>
          <a:chExt cx="12200700" cy="1323610"/>
        </a:xfrm>
      </xdr:grpSpPr>
      <xdr:grpSp>
        <xdr:nvGrpSpPr>
          <xdr:cNvPr id="61" name="Group 60">
            <a:extLst>
              <a:ext uri="{FF2B5EF4-FFF2-40B4-BE49-F238E27FC236}">
                <a16:creationId xmlns:a16="http://schemas.microsoft.com/office/drawing/2014/main" id="{00000000-0008-0000-0E00-00003D000000}"/>
              </a:ext>
            </a:extLst>
          </xdr:cNvPr>
          <xdr:cNvGrpSpPr/>
        </xdr:nvGrpSpPr>
        <xdr:grpSpPr>
          <a:xfrm>
            <a:off x="103183" y="15346489"/>
            <a:ext cx="12200700" cy="1323610"/>
            <a:chOff x="103726" y="12646110"/>
            <a:chExt cx="12264856" cy="1326715"/>
          </a:xfrm>
        </xdr:grpSpPr>
        <xdr:grpSp>
          <xdr:nvGrpSpPr>
            <xdr:cNvPr id="95" name="Group 94">
              <a:extLst>
                <a:ext uri="{FF2B5EF4-FFF2-40B4-BE49-F238E27FC236}">
                  <a16:creationId xmlns:a16="http://schemas.microsoft.com/office/drawing/2014/main" id="{00000000-0008-0000-0E00-00005F000000}"/>
                </a:ext>
              </a:extLst>
            </xdr:cNvPr>
            <xdr:cNvGrpSpPr/>
          </xdr:nvGrpSpPr>
          <xdr:grpSpPr>
            <a:xfrm>
              <a:off x="120650" y="13050709"/>
              <a:ext cx="12247932" cy="593140"/>
              <a:chOff x="127000" y="1488243"/>
              <a:chExt cx="12184329" cy="592725"/>
            </a:xfrm>
          </xdr:grpSpPr>
          <xdr:sp macro="" textlink="">
            <xdr:nvSpPr>
              <xdr:cNvPr id="106" name="Text Box 1" descr="Select this button to go to Part A of the tool" title="Part A – Overview Section">
                <a:hlinkClick xmlns:r="http://schemas.openxmlformats.org/officeDocument/2006/relationships" r:id="rId2"/>
                <a:extLst>
                  <a:ext uri="{FF2B5EF4-FFF2-40B4-BE49-F238E27FC236}">
                    <a16:creationId xmlns:a16="http://schemas.microsoft.com/office/drawing/2014/main" id="{00000000-0008-0000-0E00-00006A000000}"/>
                  </a:ext>
                </a:extLst>
              </xdr:cNvPr>
              <xdr:cNvSpPr txBox="1">
                <a:spLocks noChangeArrowheads="1"/>
              </xdr:cNvSpPr>
            </xdr:nvSpPr>
            <xdr:spPr bwMode="auto">
              <a:xfrm>
                <a:off x="1792116" y="1490568"/>
                <a:ext cx="648000" cy="590400"/>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07"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E00-00006B000000}"/>
                  </a:ext>
                </a:extLst>
              </xdr:cNvPr>
              <xdr:cNvSpPr txBox="1">
                <a:spLocks noChangeArrowheads="1"/>
              </xdr:cNvSpPr>
            </xdr:nvSpPr>
            <xdr:spPr bwMode="auto">
              <a:xfrm>
                <a:off x="127000"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08" name="Text Box 1" descr="Select this button to go to the Business Goals section of the tool" title="Business Goals">
                <a:hlinkClick xmlns:r="http://schemas.openxmlformats.org/officeDocument/2006/relationships" r:id="rId4"/>
                <a:extLst>
                  <a:ext uri="{FF2B5EF4-FFF2-40B4-BE49-F238E27FC236}">
                    <a16:creationId xmlns:a16="http://schemas.microsoft.com/office/drawing/2014/main" id="{00000000-0008-0000-0E00-00006C000000}"/>
                  </a:ext>
                </a:extLst>
              </xdr:cNvPr>
              <xdr:cNvSpPr txBox="1">
                <a:spLocks noChangeArrowheads="1"/>
              </xdr:cNvSpPr>
            </xdr:nvSpPr>
            <xdr:spPr bwMode="auto">
              <a:xfrm>
                <a:off x="958851" y="1489031"/>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109" name="Text Box 1" descr="Select this button to go to Part B of the tool" title="Part B">
                <a:hlinkClick xmlns:r="http://schemas.openxmlformats.org/officeDocument/2006/relationships" r:id="rId5"/>
                <a:extLst>
                  <a:ext uri="{FF2B5EF4-FFF2-40B4-BE49-F238E27FC236}">
                    <a16:creationId xmlns:a16="http://schemas.microsoft.com/office/drawing/2014/main" id="{00000000-0008-0000-0E00-00006D000000}"/>
                  </a:ext>
                </a:extLst>
              </xdr:cNvPr>
              <xdr:cNvSpPr txBox="1">
                <a:spLocks noChangeArrowheads="1"/>
              </xdr:cNvSpPr>
            </xdr:nvSpPr>
            <xdr:spPr bwMode="auto">
              <a:xfrm>
                <a:off x="2617842" y="1490034"/>
                <a:ext cx="648000" cy="590400"/>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10"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0E00-00006E000000}"/>
                  </a:ext>
                </a:extLst>
              </xdr:cNvPr>
              <xdr:cNvSpPr txBox="1">
                <a:spLocks noChangeArrowheads="1"/>
              </xdr:cNvSpPr>
            </xdr:nvSpPr>
            <xdr:spPr bwMode="auto">
              <a:xfrm>
                <a:off x="9183683" y="1489229"/>
                <a:ext cx="648000" cy="590400"/>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11"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0E00-00006F000000}"/>
                  </a:ext>
                </a:extLst>
              </xdr:cNvPr>
              <xdr:cNvSpPr txBox="1">
                <a:spLocks noChangeArrowheads="1"/>
              </xdr:cNvSpPr>
            </xdr:nvSpPr>
            <xdr:spPr bwMode="auto">
              <a:xfrm>
                <a:off x="11273516" y="1488370"/>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112"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0E00-000070000000}"/>
                  </a:ext>
                </a:extLst>
              </xdr:cNvPr>
              <xdr:cNvSpPr txBox="1">
                <a:spLocks noChangeArrowheads="1"/>
              </xdr:cNvSpPr>
            </xdr:nvSpPr>
            <xdr:spPr bwMode="auto">
              <a:xfrm>
                <a:off x="10030610" y="1490031"/>
                <a:ext cx="1037813" cy="588837"/>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113"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E00-000071000000}"/>
                  </a:ext>
                </a:extLst>
              </xdr:cNvPr>
              <xdr:cNvSpPr txBox="1">
                <a:spLocks noChangeArrowheads="1"/>
              </xdr:cNvSpPr>
            </xdr:nvSpPr>
            <xdr:spPr bwMode="auto">
              <a:xfrm>
                <a:off x="8353814" y="1489230"/>
                <a:ext cx="648000" cy="590400"/>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14" name="Text Box 1" descr="Select this button to go to the Workforce You Need section of the tool" title="Workforce You Need">
                <a:hlinkClick xmlns:r="http://schemas.openxmlformats.org/officeDocument/2006/relationships" r:id="rId10"/>
                <a:extLst>
                  <a:ext uri="{FF2B5EF4-FFF2-40B4-BE49-F238E27FC236}">
                    <a16:creationId xmlns:a16="http://schemas.microsoft.com/office/drawing/2014/main" id="{00000000-0008-0000-0E00-000072000000}"/>
                  </a:ext>
                </a:extLst>
              </xdr:cNvPr>
              <xdr:cNvSpPr txBox="1">
                <a:spLocks noChangeArrowheads="1"/>
              </xdr:cNvSpPr>
            </xdr:nvSpPr>
            <xdr:spPr bwMode="auto">
              <a:xfrm>
                <a:off x="4680468" y="1488243"/>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need</a:t>
                </a:r>
              </a:p>
            </xdr:txBody>
          </xdr:sp>
          <xdr:sp macro="" textlink="">
            <xdr:nvSpPr>
              <xdr:cNvPr id="115" name="Text Box 1" descr="Select this button to go to the Workforce Gap Analysis section of the tool" title="Workforce Gap Analysis">
                <a:hlinkClick xmlns:r="http://schemas.openxmlformats.org/officeDocument/2006/relationships" r:id="rId11"/>
                <a:extLst>
                  <a:ext uri="{FF2B5EF4-FFF2-40B4-BE49-F238E27FC236}">
                    <a16:creationId xmlns:a16="http://schemas.microsoft.com/office/drawing/2014/main" id="{00000000-0008-0000-0E00-000073000000}"/>
                  </a:ext>
                </a:extLst>
              </xdr:cNvPr>
              <xdr:cNvSpPr txBox="1">
                <a:spLocks noChangeArrowheads="1"/>
              </xdr:cNvSpPr>
            </xdr:nvSpPr>
            <xdr:spPr bwMode="auto">
              <a:xfrm>
                <a:off x="5912347" y="1488243"/>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Gap analysis</a:t>
                </a:r>
              </a:p>
            </xdr:txBody>
          </xdr:sp>
          <xdr:sp macro="" textlink="">
            <xdr:nvSpPr>
              <xdr:cNvPr id="116" name="Text Box 1" descr="Select this button to go to the Workforce Implications section of the tool" title="Implications">
                <a:hlinkClick xmlns:r="http://schemas.openxmlformats.org/officeDocument/2006/relationships" r:id="rId12"/>
                <a:extLst>
                  <a:ext uri="{FF2B5EF4-FFF2-40B4-BE49-F238E27FC236}">
                    <a16:creationId xmlns:a16="http://schemas.microsoft.com/office/drawing/2014/main" id="{00000000-0008-0000-0E00-000074000000}"/>
                  </a:ext>
                </a:extLst>
              </xdr:cNvPr>
              <xdr:cNvSpPr txBox="1">
                <a:spLocks noChangeArrowheads="1"/>
              </xdr:cNvSpPr>
            </xdr:nvSpPr>
            <xdr:spPr bwMode="auto">
              <a:xfrm>
                <a:off x="7130635" y="1488243"/>
                <a:ext cx="1037813" cy="590400"/>
              </a:xfrm>
              <a:prstGeom prst="roundRect">
                <a:avLst/>
              </a:prstGeom>
              <a:solidFill>
                <a:srgbClr val="02833F"/>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Implications</a:t>
                </a:r>
              </a:p>
            </xdr:txBody>
          </xdr:sp>
          <xdr:sp macro="" textlink="">
            <xdr:nvSpPr>
              <xdr:cNvPr id="117" name="Text Box 1" descr="Select this button to go to the Workforce You Have section of the tool" title="Workforce You Have">
                <a:hlinkClick xmlns:r="http://schemas.openxmlformats.org/officeDocument/2006/relationships" r:id="rId13"/>
                <a:extLst>
                  <a:ext uri="{FF2B5EF4-FFF2-40B4-BE49-F238E27FC236}">
                    <a16:creationId xmlns:a16="http://schemas.microsoft.com/office/drawing/2014/main" id="{00000000-0008-0000-0E00-000075000000}"/>
                  </a:ext>
                </a:extLst>
              </xdr:cNvPr>
              <xdr:cNvSpPr txBox="1">
                <a:spLocks noChangeArrowheads="1"/>
              </xdr:cNvSpPr>
            </xdr:nvSpPr>
            <xdr:spPr bwMode="auto">
              <a:xfrm>
                <a:off x="3451017" y="1489905"/>
                <a:ext cx="1037813" cy="5904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Workforce     you have</a:t>
                </a:r>
              </a:p>
            </xdr:txBody>
          </xdr:sp>
        </xdr:grpSp>
        <xdr:sp macro="" textlink="">
          <xdr:nvSpPr>
            <xdr:cNvPr id="96" name="TextBox 95">
              <a:extLst>
                <a:ext uri="{FF2B5EF4-FFF2-40B4-BE49-F238E27FC236}">
                  <a16:creationId xmlns:a16="http://schemas.microsoft.com/office/drawing/2014/main" id="{00000000-0008-0000-0E00-000060000000}"/>
                </a:ext>
              </a:extLst>
            </xdr:cNvPr>
            <xdr:cNvSpPr txBox="1"/>
          </xdr:nvSpPr>
          <xdr:spPr>
            <a:xfrm>
              <a:off x="3455016" y="13598419"/>
              <a:ext cx="1044945"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1</a:t>
              </a:r>
              <a:r>
                <a:rPr lang="en-AU" sz="1050" b="0">
                  <a:solidFill>
                    <a:schemeClr val="tx1">
                      <a:lumMod val="75000"/>
                      <a:lumOff val="25000"/>
                    </a:schemeClr>
                  </a:solidFill>
                </a:rPr>
                <a:t> </a:t>
              </a:r>
            </a:p>
          </xdr:txBody>
        </xdr:sp>
        <xdr:sp macro="" textlink="">
          <xdr:nvSpPr>
            <xdr:cNvPr id="97" name="TextBox 96">
              <a:extLst>
                <a:ext uri="{FF2B5EF4-FFF2-40B4-BE49-F238E27FC236}">
                  <a16:creationId xmlns:a16="http://schemas.microsoft.com/office/drawing/2014/main" id="{00000000-0008-0000-0E00-000061000000}"/>
                </a:ext>
              </a:extLst>
            </xdr:cNvPr>
            <xdr:cNvSpPr txBox="1"/>
          </xdr:nvSpPr>
          <xdr:spPr>
            <a:xfrm>
              <a:off x="7186817" y="13609379"/>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02833F"/>
                  </a:solidFill>
                </a:rPr>
                <a:t>Step 4</a:t>
              </a:r>
              <a:r>
                <a:rPr lang="en-AU" sz="1050" b="0">
                  <a:solidFill>
                    <a:srgbClr val="02833F"/>
                  </a:solidFill>
                </a:rPr>
                <a:t> </a:t>
              </a:r>
            </a:p>
          </xdr:txBody>
        </xdr:sp>
        <xdr:sp macro="" textlink="">
          <xdr:nvSpPr>
            <xdr:cNvPr id="98" name="TextBox 97">
              <a:extLst>
                <a:ext uri="{FF2B5EF4-FFF2-40B4-BE49-F238E27FC236}">
                  <a16:creationId xmlns:a16="http://schemas.microsoft.com/office/drawing/2014/main" id="{00000000-0008-0000-0E00-000062000000}"/>
                </a:ext>
              </a:extLst>
            </xdr:cNvPr>
            <xdr:cNvSpPr txBox="1"/>
          </xdr:nvSpPr>
          <xdr:spPr>
            <a:xfrm>
              <a:off x="5930350" y="13609135"/>
              <a:ext cx="1044943"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3</a:t>
              </a:r>
              <a:r>
                <a:rPr lang="en-AU" sz="1050" b="0">
                  <a:solidFill>
                    <a:schemeClr val="tx1">
                      <a:lumMod val="75000"/>
                      <a:lumOff val="25000"/>
                    </a:schemeClr>
                  </a:solidFill>
                </a:rPr>
                <a:t> </a:t>
              </a:r>
            </a:p>
          </xdr:txBody>
        </xdr:sp>
        <xdr:sp macro="" textlink="">
          <xdr:nvSpPr>
            <xdr:cNvPr id="99" name="TextBox 98">
              <a:extLst>
                <a:ext uri="{FF2B5EF4-FFF2-40B4-BE49-F238E27FC236}">
                  <a16:creationId xmlns:a16="http://schemas.microsoft.com/office/drawing/2014/main" id="{00000000-0008-0000-0E00-000063000000}"/>
                </a:ext>
              </a:extLst>
            </xdr:cNvPr>
            <xdr:cNvSpPr txBox="1"/>
          </xdr:nvSpPr>
          <xdr:spPr>
            <a:xfrm>
              <a:off x="4704406" y="13608887"/>
              <a:ext cx="1044944" cy="363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tx1">
                      <a:lumMod val="75000"/>
                      <a:lumOff val="25000"/>
                    </a:schemeClr>
                  </a:solidFill>
                </a:rPr>
                <a:t>Step 2</a:t>
              </a:r>
              <a:r>
                <a:rPr lang="en-AU" sz="1050" b="0">
                  <a:solidFill>
                    <a:schemeClr val="tx1">
                      <a:lumMod val="75000"/>
                      <a:lumOff val="25000"/>
                    </a:schemeClr>
                  </a:solidFill>
                </a:rPr>
                <a:t> </a:t>
              </a:r>
            </a:p>
          </xdr:txBody>
        </xdr:sp>
        <xdr:grpSp>
          <xdr:nvGrpSpPr>
            <xdr:cNvPr id="100" name="Group 99">
              <a:extLst>
                <a:ext uri="{FF2B5EF4-FFF2-40B4-BE49-F238E27FC236}">
                  <a16:creationId xmlns:a16="http://schemas.microsoft.com/office/drawing/2014/main" id="{00000000-0008-0000-0E00-000064000000}"/>
                </a:ext>
              </a:extLst>
            </xdr:cNvPr>
            <xdr:cNvGrpSpPr/>
          </xdr:nvGrpSpPr>
          <xdr:grpSpPr>
            <a:xfrm>
              <a:off x="103726" y="12646110"/>
              <a:ext cx="3168072" cy="229591"/>
              <a:chOff x="622301" y="1200150"/>
              <a:chExt cx="3151867" cy="228600"/>
            </a:xfrm>
          </xdr:grpSpPr>
          <xdr:sp macro="" textlink="">
            <xdr:nvSpPr>
              <xdr:cNvPr id="101" name="TextBox 1">
                <a:extLst>
                  <a:ext uri="{FF2B5EF4-FFF2-40B4-BE49-F238E27FC236}">
                    <a16:creationId xmlns:a16="http://schemas.microsoft.com/office/drawing/2014/main" id="{00000000-0008-0000-0E00-000065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02" name="Group 101"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E00-000066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03" name="Freeform 64" descr="Icon of a finger pressing a button indicating users can click here" title="Finger pressing a button">
                  <a:extLst>
                    <a:ext uri="{FF2B5EF4-FFF2-40B4-BE49-F238E27FC236}">
                      <a16:creationId xmlns:a16="http://schemas.microsoft.com/office/drawing/2014/main" id="{00000000-0008-0000-0E00-00006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4" name="Freeform 65">
                  <a:extLst>
                    <a:ext uri="{FF2B5EF4-FFF2-40B4-BE49-F238E27FC236}">
                      <a16:creationId xmlns:a16="http://schemas.microsoft.com/office/drawing/2014/main" id="{00000000-0008-0000-0E00-00006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5" name="Freeform 66">
                  <a:extLst>
                    <a:ext uri="{FF2B5EF4-FFF2-40B4-BE49-F238E27FC236}">
                      <a16:creationId xmlns:a16="http://schemas.microsoft.com/office/drawing/2014/main" id="{00000000-0008-0000-0E00-00006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xnSp macro="">
        <xdr:nvCxnSpPr>
          <xdr:cNvPr id="62" name="Straight Connector 61">
            <a:extLst>
              <a:ext uri="{FF2B5EF4-FFF2-40B4-BE49-F238E27FC236}">
                <a16:creationId xmlns:a16="http://schemas.microsoft.com/office/drawing/2014/main" id="{00000000-0008-0000-0E00-00003E000000}"/>
              </a:ext>
            </a:extLst>
          </xdr:cNvPr>
          <xdr:cNvCxnSpPr/>
        </xdr:nvCxnSpPr>
        <xdr:spPr>
          <a:xfrm>
            <a:off x="3586280" y="1634158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E00-00003F000000}"/>
              </a:ext>
            </a:extLst>
          </xdr:cNvPr>
          <xdr:cNvCxnSpPr/>
        </xdr:nvCxnSpPr>
        <xdr:spPr>
          <a:xfrm>
            <a:off x="4321607" y="16347378"/>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E00-000040000000}"/>
              </a:ext>
            </a:extLst>
          </xdr:cNvPr>
          <xdr:cNvCxnSpPr/>
        </xdr:nvCxnSpPr>
        <xdr:spPr>
          <a:xfrm>
            <a:off x="4837293" y="16340821"/>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E00-000041000000}"/>
              </a:ext>
            </a:extLst>
          </xdr:cNvPr>
          <xdr:cNvCxnSpPr/>
        </xdr:nvCxnSpPr>
        <xdr:spPr>
          <a:xfrm>
            <a:off x="5572622" y="16346612"/>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E00-000042000000}"/>
              </a:ext>
            </a:extLst>
          </xdr:cNvPr>
          <xdr:cNvCxnSpPr/>
        </xdr:nvCxnSpPr>
        <xdr:spPr>
          <a:xfrm>
            <a:off x="6050074" y="16342414"/>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E00-000043000000}"/>
              </a:ext>
            </a:extLst>
          </xdr:cNvPr>
          <xdr:cNvCxnSpPr/>
        </xdr:nvCxnSpPr>
        <xdr:spPr>
          <a:xfrm>
            <a:off x="6785403" y="16348205"/>
            <a:ext cx="0" cy="144661"/>
          </a:xfrm>
          <a:prstGeom prst="line">
            <a:avLst/>
          </a:prstGeom>
          <a:ln w="19050">
            <a:gradFill>
              <a:gsLst>
                <a:gs pos="0">
                  <a:schemeClr val="bg1">
                    <a:lumMod val="75000"/>
                    <a:alpha val="0"/>
                  </a:schemeClr>
                </a:gs>
                <a:gs pos="36000">
                  <a:schemeClr val="tx1">
                    <a:lumMod val="50000"/>
                    <a:lumOff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E00-000044000000}"/>
              </a:ext>
            </a:extLst>
          </xdr:cNvPr>
          <xdr:cNvCxnSpPr/>
        </xdr:nvCxnSpPr>
        <xdr:spPr>
          <a:xfrm>
            <a:off x="7301093" y="16342411"/>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00000000-0008-0000-0E00-000049000000}"/>
              </a:ext>
            </a:extLst>
          </xdr:cNvPr>
          <xdr:cNvCxnSpPr/>
        </xdr:nvCxnSpPr>
        <xdr:spPr>
          <a:xfrm>
            <a:off x="8036422" y="16348202"/>
            <a:ext cx="0" cy="144661"/>
          </a:xfrm>
          <a:prstGeom prst="line">
            <a:avLst/>
          </a:prstGeom>
          <a:ln w="19050">
            <a:gradFill>
              <a:gsLst>
                <a:gs pos="0">
                  <a:schemeClr val="bg1">
                    <a:lumMod val="75000"/>
                    <a:alpha val="0"/>
                  </a:schemeClr>
                </a:gs>
                <a:gs pos="36000">
                  <a:srgbClr val="02833F"/>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E00-00004A000000}"/>
              </a:ext>
            </a:extLst>
          </xdr:cNvPr>
          <xdr:cNvCxnSpPr/>
        </xdr:nvCxnSpPr>
        <xdr:spPr>
          <a:xfrm>
            <a:off x="3581189" y="16489130"/>
            <a:ext cx="140635"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E00-00004B000000}"/>
              </a:ext>
            </a:extLst>
          </xdr:cNvPr>
          <xdr:cNvCxnSpPr/>
        </xdr:nvCxnSpPr>
        <xdr:spPr>
          <a:xfrm>
            <a:off x="4186601" y="16489294"/>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00000000-0008-0000-0E00-000059000000}"/>
              </a:ext>
            </a:extLst>
          </xdr:cNvPr>
          <xdr:cNvCxnSpPr/>
        </xdr:nvCxnSpPr>
        <xdr:spPr>
          <a:xfrm>
            <a:off x="4832201" y="16488364"/>
            <a:ext cx="140636"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id="{00000000-0008-0000-0E00-00005A000000}"/>
              </a:ext>
            </a:extLst>
          </xdr:cNvPr>
          <xdr:cNvCxnSpPr/>
        </xdr:nvCxnSpPr>
        <xdr:spPr>
          <a:xfrm>
            <a:off x="5437616" y="16488528"/>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id="{00000000-0008-0000-0E00-00005B000000}"/>
              </a:ext>
            </a:extLst>
          </xdr:cNvPr>
          <xdr:cNvCxnSpPr/>
        </xdr:nvCxnSpPr>
        <xdr:spPr>
          <a:xfrm>
            <a:off x="6049518" y="16489957"/>
            <a:ext cx="140636"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id="{00000000-0008-0000-0E00-00005C000000}"/>
              </a:ext>
            </a:extLst>
          </xdr:cNvPr>
          <xdr:cNvCxnSpPr/>
        </xdr:nvCxnSpPr>
        <xdr:spPr>
          <a:xfrm>
            <a:off x="6650394" y="16490120"/>
            <a:ext cx="139912" cy="0"/>
          </a:xfrm>
          <a:prstGeom prst="line">
            <a:avLst/>
          </a:prstGeom>
          <a:ln w="190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3" name="Straight Connector 92">
            <a:extLst>
              <a:ext uri="{FF2B5EF4-FFF2-40B4-BE49-F238E27FC236}">
                <a16:creationId xmlns:a16="http://schemas.microsoft.com/office/drawing/2014/main" id="{00000000-0008-0000-0E00-00005D000000}"/>
              </a:ext>
            </a:extLst>
          </xdr:cNvPr>
          <xdr:cNvCxnSpPr/>
        </xdr:nvCxnSpPr>
        <xdr:spPr>
          <a:xfrm>
            <a:off x="7300537" y="16489954"/>
            <a:ext cx="140636"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a:extLst>
              <a:ext uri="{FF2B5EF4-FFF2-40B4-BE49-F238E27FC236}">
                <a16:creationId xmlns:a16="http://schemas.microsoft.com/office/drawing/2014/main" id="{00000000-0008-0000-0E00-00005E000000}"/>
              </a:ext>
            </a:extLst>
          </xdr:cNvPr>
          <xdr:cNvCxnSpPr/>
        </xdr:nvCxnSpPr>
        <xdr:spPr>
          <a:xfrm>
            <a:off x="7903912" y="16488520"/>
            <a:ext cx="139912" cy="0"/>
          </a:xfrm>
          <a:prstGeom prst="line">
            <a:avLst/>
          </a:prstGeom>
          <a:ln w="19050">
            <a:solidFill>
              <a:srgbClr val="02833F"/>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585868</xdr:colOff>
      <xdr:row>34</xdr:row>
      <xdr:rowOff>647934</xdr:rowOff>
    </xdr:from>
    <xdr:to>
      <xdr:col>12</xdr:col>
      <xdr:colOff>17900</xdr:colOff>
      <xdr:row>36</xdr:row>
      <xdr:rowOff>118934</xdr:rowOff>
    </xdr:to>
    <xdr:grpSp>
      <xdr:nvGrpSpPr>
        <xdr:cNvPr id="5" name="Group 4">
          <a:extLst>
            <a:ext uri="{FF2B5EF4-FFF2-40B4-BE49-F238E27FC236}">
              <a16:creationId xmlns:a16="http://schemas.microsoft.com/office/drawing/2014/main" id="{00000000-0008-0000-0E00-000005000000}"/>
            </a:ext>
          </a:extLst>
        </xdr:cNvPr>
        <xdr:cNvGrpSpPr/>
      </xdr:nvGrpSpPr>
      <xdr:grpSpPr>
        <a:xfrm>
          <a:off x="5672218" y="29318184"/>
          <a:ext cx="4715232" cy="360000"/>
          <a:chOff x="5672218" y="28410134"/>
          <a:chExt cx="4715232" cy="360000"/>
        </a:xfrm>
      </xdr:grpSpPr>
      <xdr:sp macro="" textlink="">
        <xdr:nvSpPr>
          <xdr:cNvPr id="41" name="Text Box 1" descr="Click this link to go to Part C - Addressing your priorities" title="Part C - Addressing your priorities">
            <a:hlinkClick xmlns:r="http://schemas.openxmlformats.org/officeDocument/2006/relationships" r:id="rId9"/>
            <a:extLst>
              <a:ext uri="{FF2B5EF4-FFF2-40B4-BE49-F238E27FC236}">
                <a16:creationId xmlns:a16="http://schemas.microsoft.com/office/drawing/2014/main" id="{00000000-0008-0000-0E00-000029000000}"/>
              </a:ext>
            </a:extLst>
          </xdr:cNvPr>
          <xdr:cNvSpPr txBox="1">
            <a:spLocks noChangeArrowheads="1"/>
          </xdr:cNvSpPr>
        </xdr:nvSpPr>
        <xdr:spPr bwMode="auto">
          <a:xfrm>
            <a:off x="5672218" y="28410134"/>
            <a:ext cx="4715232"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Part C - Addressing your priorities</a:t>
            </a:r>
          </a:p>
        </xdr:txBody>
      </xdr:sp>
      <xdr:grpSp>
        <xdr:nvGrpSpPr>
          <xdr:cNvPr id="50" name="Group 14" descr="Icon of a finger pressing a button indicating to users they can click here" title="Finger pressing a button">
            <a:extLst>
              <a:ext uri="{FF2B5EF4-FFF2-40B4-BE49-F238E27FC236}">
                <a16:creationId xmlns:a16="http://schemas.microsoft.com/office/drawing/2014/main" id="{00000000-0008-0000-0E00-000032000000}"/>
              </a:ext>
            </a:extLst>
          </xdr:cNvPr>
          <xdr:cNvGrpSpPr>
            <a:grpSpLocks noChangeAspect="1"/>
          </xdr:cNvGrpSpPr>
        </xdr:nvGrpSpPr>
        <xdr:grpSpPr>
          <a:xfrm>
            <a:off x="5880100" y="28486100"/>
            <a:ext cx="161713" cy="212825"/>
            <a:chOff x="1930400" y="2159000"/>
            <a:chExt cx="376238" cy="533400"/>
          </a:xfrm>
          <a:solidFill>
            <a:schemeClr val="bg1"/>
          </a:solidFill>
        </xdr:grpSpPr>
        <xdr:sp macro="" textlink="">
          <xdr:nvSpPr>
            <xdr:cNvPr id="51" name="Freeform 64">
              <a:extLst>
                <a:ext uri="{FF2B5EF4-FFF2-40B4-BE49-F238E27FC236}">
                  <a16:creationId xmlns:a16="http://schemas.microsoft.com/office/drawing/2014/main" id="{00000000-0008-0000-0E00-00003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2" name="Freeform 65">
              <a:extLst>
                <a:ext uri="{FF2B5EF4-FFF2-40B4-BE49-F238E27FC236}">
                  <a16:creationId xmlns:a16="http://schemas.microsoft.com/office/drawing/2014/main" id="{00000000-0008-0000-0E00-00003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3" name="Freeform 66">
              <a:extLst>
                <a:ext uri="{FF2B5EF4-FFF2-40B4-BE49-F238E27FC236}">
                  <a16:creationId xmlns:a16="http://schemas.microsoft.com/office/drawing/2014/main" id="{00000000-0008-0000-0E00-00003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21" name="Picture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85482</xdr:colOff>
      <xdr:row>1</xdr:row>
      <xdr:rowOff>0</xdr:rowOff>
    </xdr:from>
    <xdr:to>
      <xdr:col>9</xdr:col>
      <xdr:colOff>207438</xdr:colOff>
      <xdr:row>1</xdr:row>
      <xdr:rowOff>998608</xdr:rowOff>
    </xdr:to>
    <xdr:grpSp>
      <xdr:nvGrpSpPr>
        <xdr:cNvPr id="34" name="Group 33">
          <a:extLst>
            <a:ext uri="{FF2B5EF4-FFF2-40B4-BE49-F238E27FC236}">
              <a16:creationId xmlns:a16="http://schemas.microsoft.com/office/drawing/2014/main" id="{00000000-0008-0000-0F00-000022000000}"/>
            </a:ext>
          </a:extLst>
        </xdr:cNvPr>
        <xdr:cNvGrpSpPr/>
      </xdr:nvGrpSpPr>
      <xdr:grpSpPr>
        <a:xfrm>
          <a:off x="85482" y="1200150"/>
          <a:ext cx="8510306" cy="998608"/>
          <a:chOff x="111285" y="16810182"/>
          <a:chExt cx="8541233" cy="1001494"/>
        </a:xfrm>
      </xdr:grpSpPr>
      <xdr:sp macro="" textlink="">
        <xdr:nvSpPr>
          <xdr:cNvPr id="35"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0F00-000023000000}"/>
              </a:ext>
            </a:extLst>
          </xdr:cNvPr>
          <xdr:cNvSpPr txBox="1">
            <a:spLocks noChangeArrowheads="1"/>
          </xdr:cNvSpPr>
        </xdr:nvSpPr>
        <xdr:spPr bwMode="auto">
          <a:xfrm>
            <a:off x="4323046" y="17215351"/>
            <a:ext cx="1033922" cy="589695"/>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Priorities &amp; strategies</a:t>
            </a:r>
          </a:p>
        </xdr:txBody>
      </xdr:sp>
      <xdr:sp macro="" textlink="">
        <xdr:nvSpPr>
          <xdr:cNvPr id="36"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0F00-000024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37"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0F00-000025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38"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0F00-000026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9"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0F00-000027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40"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0F00-000028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41"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0F00-000029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42"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0F00-00002A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43"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0F00-00002B000000}"/>
              </a:ext>
            </a:extLst>
          </xdr:cNvPr>
          <xdr:cNvSpPr txBox="1">
            <a:spLocks noChangeArrowheads="1"/>
          </xdr:cNvSpPr>
        </xdr:nvSpPr>
        <xdr:spPr bwMode="auto">
          <a:xfrm>
            <a:off x="3488942" y="17215370"/>
            <a:ext cx="648751" cy="590942"/>
          </a:xfrm>
          <a:prstGeom prst="roundRect">
            <a:avLst/>
          </a:prstGeom>
          <a:solidFill>
            <a:srgbClr val="275D3A"/>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Part C</a:t>
            </a:r>
          </a:p>
        </xdr:txBody>
      </xdr:sp>
      <xdr:grpSp>
        <xdr:nvGrpSpPr>
          <xdr:cNvPr id="45" name="Group 44">
            <a:extLst>
              <a:ext uri="{FF2B5EF4-FFF2-40B4-BE49-F238E27FC236}">
                <a16:creationId xmlns:a16="http://schemas.microsoft.com/office/drawing/2014/main" id="{00000000-0008-0000-0F00-00002D000000}"/>
              </a:ext>
            </a:extLst>
          </xdr:cNvPr>
          <xdr:cNvGrpSpPr/>
        </xdr:nvGrpSpPr>
        <xdr:grpSpPr>
          <a:xfrm>
            <a:off x="111285" y="16810182"/>
            <a:ext cx="3163373" cy="229726"/>
            <a:chOff x="622301" y="1200150"/>
            <a:chExt cx="3151867" cy="228600"/>
          </a:xfrm>
        </xdr:grpSpPr>
        <xdr:sp macro="" textlink="">
          <xdr:nvSpPr>
            <xdr:cNvPr id="46" name="TextBox 1">
              <a:extLst>
                <a:ext uri="{FF2B5EF4-FFF2-40B4-BE49-F238E27FC236}">
                  <a16:creationId xmlns:a16="http://schemas.microsoft.com/office/drawing/2014/main" id="{00000000-0008-0000-0F00-00002E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47" name="Group 46"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F00-00002F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48" name="Freeform 64" descr="Icon of a finger pressing a button indicating users can click here" title="Finger pressing a button">
                <a:extLst>
                  <a:ext uri="{FF2B5EF4-FFF2-40B4-BE49-F238E27FC236}">
                    <a16:creationId xmlns:a16="http://schemas.microsoft.com/office/drawing/2014/main" id="{00000000-0008-0000-0F00-00003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9" name="Freeform 65">
                <a:extLst>
                  <a:ext uri="{FF2B5EF4-FFF2-40B4-BE49-F238E27FC236}">
                    <a16:creationId xmlns:a16="http://schemas.microsoft.com/office/drawing/2014/main" id="{00000000-0008-0000-0F00-00003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0F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4</xdr:col>
      <xdr:colOff>592848</xdr:colOff>
      <xdr:row>6</xdr:row>
      <xdr:rowOff>227871</xdr:rowOff>
    </xdr:from>
    <xdr:to>
      <xdr:col>11</xdr:col>
      <xdr:colOff>650048</xdr:colOff>
      <xdr:row>8</xdr:row>
      <xdr:rowOff>73521</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679198" y="6635021"/>
          <a:ext cx="4680000" cy="360000"/>
          <a:chOff x="5679198" y="6698521"/>
          <a:chExt cx="4680000" cy="360000"/>
        </a:xfrm>
      </xdr:grpSpPr>
      <xdr:sp macro="" textlink="">
        <xdr:nvSpPr>
          <xdr:cNvPr id="16" name="Text Box 1" descr="Click here to see your priorities and set your strategies" title="Priorities and Strategies link">
            <a:hlinkClick xmlns:r="http://schemas.openxmlformats.org/officeDocument/2006/relationships" r:id="rId2"/>
            <a:extLst>
              <a:ext uri="{FF2B5EF4-FFF2-40B4-BE49-F238E27FC236}">
                <a16:creationId xmlns:a16="http://schemas.microsoft.com/office/drawing/2014/main" id="{00000000-0008-0000-0F00-000010000000}"/>
              </a:ext>
            </a:extLst>
          </xdr:cNvPr>
          <xdr:cNvSpPr txBox="1">
            <a:spLocks noChangeArrowheads="1"/>
          </xdr:cNvSpPr>
        </xdr:nvSpPr>
        <xdr:spPr bwMode="auto">
          <a:xfrm>
            <a:off x="5679198" y="6698521"/>
            <a:ext cx="4680000" cy="360000"/>
          </a:xfrm>
          <a:prstGeom prst="roundRect">
            <a:avLst/>
          </a:prstGeom>
          <a:solidFill>
            <a:srgbClr val="275D3A"/>
          </a:solidFill>
          <a:ln w="9525">
            <a:noFill/>
            <a:miter lim="800000"/>
            <a:headEnd/>
            <a:tailEnd/>
          </a:ln>
          <a:effectLst>
            <a:outerShdw blurRad="50800" dist="38100" dir="5400000" algn="t" rotWithShape="0">
              <a:prstClr val="black">
                <a:alpha val="40000"/>
              </a:prstClr>
            </a:outerShdw>
          </a:effectLst>
        </xdr:spPr>
        <xdr:txBody>
          <a:bodyPr vertOverflow="clip" vert="horz"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see your </a:t>
            </a:r>
            <a:r>
              <a:rPr lang="en-AU" sz="1400" b="1" i="0" u="none" strike="noStrike" baseline="0">
                <a:solidFill>
                  <a:schemeClr val="bg1"/>
                </a:solidFill>
                <a:latin typeface="Calibri"/>
                <a:cs typeface="Calibri"/>
              </a:rPr>
              <a:t>priorities</a:t>
            </a:r>
            <a:r>
              <a:rPr lang="en-AU" sz="1400" b="0" i="0" u="none" strike="noStrike" baseline="0">
                <a:solidFill>
                  <a:schemeClr val="bg1"/>
                </a:solidFill>
                <a:latin typeface="Calibri"/>
                <a:cs typeface="Calibri"/>
              </a:rPr>
              <a:t> and set your </a:t>
            </a:r>
            <a:r>
              <a:rPr lang="en-AU" sz="1400" b="1" i="0" u="none" strike="noStrike" baseline="0">
                <a:solidFill>
                  <a:schemeClr val="bg1"/>
                </a:solidFill>
                <a:latin typeface="Calibri"/>
                <a:cs typeface="Calibri"/>
              </a:rPr>
              <a:t>strategies</a:t>
            </a:r>
          </a:p>
        </xdr:txBody>
      </xdr:sp>
      <xdr:grpSp>
        <xdr:nvGrpSpPr>
          <xdr:cNvPr id="22" name="Group 14" descr="Icon of a finger pressing a button indicating to users they can click here" title="Finger pressing a button">
            <a:extLst>
              <a:ext uri="{FF2B5EF4-FFF2-40B4-BE49-F238E27FC236}">
                <a16:creationId xmlns:a16="http://schemas.microsoft.com/office/drawing/2014/main" id="{00000000-0008-0000-0F00-000016000000}"/>
              </a:ext>
            </a:extLst>
          </xdr:cNvPr>
          <xdr:cNvGrpSpPr>
            <a:grpSpLocks noChangeAspect="1"/>
          </xdr:cNvGrpSpPr>
        </xdr:nvGrpSpPr>
        <xdr:grpSpPr>
          <a:xfrm>
            <a:off x="5810250" y="6762750"/>
            <a:ext cx="161713" cy="212825"/>
            <a:chOff x="1930400" y="2159000"/>
            <a:chExt cx="376238" cy="533400"/>
          </a:xfrm>
          <a:solidFill>
            <a:schemeClr val="bg1"/>
          </a:solidFill>
        </xdr:grpSpPr>
        <xdr:sp macro="" textlink="">
          <xdr:nvSpPr>
            <xdr:cNvPr id="23" name="Freeform 64">
              <a:extLst>
                <a:ext uri="{FF2B5EF4-FFF2-40B4-BE49-F238E27FC236}">
                  <a16:creationId xmlns:a16="http://schemas.microsoft.com/office/drawing/2014/main" id="{00000000-0008-0000-0F00-00001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4" name="Freeform 65">
              <a:extLst>
                <a:ext uri="{FF2B5EF4-FFF2-40B4-BE49-F238E27FC236}">
                  <a16:creationId xmlns:a16="http://schemas.microsoft.com/office/drawing/2014/main" id="{00000000-0008-0000-0F00-00001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5" name="Freeform 66">
              <a:extLst>
                <a:ext uri="{FF2B5EF4-FFF2-40B4-BE49-F238E27FC236}">
                  <a16:creationId xmlns:a16="http://schemas.microsoft.com/office/drawing/2014/main" id="{00000000-0008-0000-0F00-00001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1035050</xdr:colOff>
      <xdr:row>0</xdr:row>
      <xdr:rowOff>1045929</xdr:rowOff>
    </xdr:to>
    <xdr:pic>
      <xdr:nvPicPr>
        <xdr:cNvPr id="20" name="Picture 19">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6</xdr:col>
      <xdr:colOff>585506</xdr:colOff>
      <xdr:row>1</xdr:row>
      <xdr:rowOff>998608</xdr:rowOff>
    </xdr:to>
    <xdr:grpSp>
      <xdr:nvGrpSpPr>
        <xdr:cNvPr id="30" name="Group 29">
          <a:extLst>
            <a:ext uri="{FF2B5EF4-FFF2-40B4-BE49-F238E27FC236}">
              <a16:creationId xmlns:a16="http://schemas.microsoft.com/office/drawing/2014/main" id="{00000000-0008-0000-1000-00001E000000}"/>
            </a:ext>
          </a:extLst>
        </xdr:cNvPr>
        <xdr:cNvGrpSpPr/>
      </xdr:nvGrpSpPr>
      <xdr:grpSpPr>
        <a:xfrm>
          <a:off x="76200" y="1200150"/>
          <a:ext cx="8491256" cy="998608"/>
          <a:chOff x="111285" y="16810182"/>
          <a:chExt cx="8541233" cy="1001494"/>
        </a:xfrm>
      </xdr:grpSpPr>
      <xdr:sp macro="" textlink="">
        <xdr:nvSpPr>
          <xdr:cNvPr id="31"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000-00001F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32"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000-000020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33"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000-000021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34"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000-000022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5"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000-000023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36"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000-000024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7"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000-000025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8"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000-000026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9"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000-000027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40" name="Group 39">
            <a:extLst>
              <a:ext uri="{FF2B5EF4-FFF2-40B4-BE49-F238E27FC236}">
                <a16:creationId xmlns:a16="http://schemas.microsoft.com/office/drawing/2014/main" id="{00000000-0008-0000-1000-000028000000}"/>
              </a:ext>
            </a:extLst>
          </xdr:cNvPr>
          <xdr:cNvGrpSpPr/>
        </xdr:nvGrpSpPr>
        <xdr:grpSpPr>
          <a:xfrm>
            <a:off x="111285" y="16810182"/>
            <a:ext cx="3163373" cy="229726"/>
            <a:chOff x="622301" y="1200150"/>
            <a:chExt cx="3151867" cy="228600"/>
          </a:xfrm>
        </xdr:grpSpPr>
        <xdr:sp macro="" textlink="">
          <xdr:nvSpPr>
            <xdr:cNvPr id="41" name="TextBox 1">
              <a:extLst>
                <a:ext uri="{FF2B5EF4-FFF2-40B4-BE49-F238E27FC236}">
                  <a16:creationId xmlns:a16="http://schemas.microsoft.com/office/drawing/2014/main" id="{00000000-0008-0000-1000-000029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42" name="Group 41"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000-00002A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43" name="Freeform 64" descr="Icon of a finger pressing a button indicating users can click here" title="Finger pressing a button">
                <a:extLst>
                  <a:ext uri="{FF2B5EF4-FFF2-40B4-BE49-F238E27FC236}">
                    <a16:creationId xmlns:a16="http://schemas.microsoft.com/office/drawing/2014/main" id="{00000000-0008-0000-1000-00002B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5">
                <a:extLst>
                  <a:ext uri="{FF2B5EF4-FFF2-40B4-BE49-F238E27FC236}">
                    <a16:creationId xmlns:a16="http://schemas.microsoft.com/office/drawing/2014/main" id="{00000000-0008-0000-1000-00002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5" name="Freeform 66">
                <a:extLst>
                  <a:ext uri="{FF2B5EF4-FFF2-40B4-BE49-F238E27FC236}">
                    <a16:creationId xmlns:a16="http://schemas.microsoft.com/office/drawing/2014/main" id="{00000000-0008-0000-1000-00002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4</xdr:col>
      <xdr:colOff>1971370</xdr:colOff>
      <xdr:row>40</xdr:row>
      <xdr:rowOff>14276</xdr:rowOff>
    </xdr:from>
    <xdr:to>
      <xdr:col>9</xdr:col>
      <xdr:colOff>516770</xdr:colOff>
      <xdr:row>40</xdr:row>
      <xdr:rowOff>374276</xdr:rowOff>
    </xdr:to>
    <xdr:grpSp>
      <xdr:nvGrpSpPr>
        <xdr:cNvPr id="4" name="Group 3">
          <a:extLst>
            <a:ext uri="{FF2B5EF4-FFF2-40B4-BE49-F238E27FC236}">
              <a16:creationId xmlns:a16="http://schemas.microsoft.com/office/drawing/2014/main" id="{00000000-0008-0000-1000-000004000000}"/>
            </a:ext>
          </a:extLst>
        </xdr:cNvPr>
        <xdr:cNvGrpSpPr/>
      </xdr:nvGrpSpPr>
      <xdr:grpSpPr>
        <a:xfrm>
          <a:off x="6784670" y="52897076"/>
          <a:ext cx="3580950" cy="360000"/>
          <a:chOff x="4422470" y="52611326"/>
          <a:chExt cx="3600000" cy="360000"/>
        </a:xfrm>
      </xdr:grpSpPr>
      <xdr:sp macro="" textlink="">
        <xdr:nvSpPr>
          <xdr:cNvPr id="5" name="Text Box 1" descr="Click this link to view Your Plan" title="Link to Your Plan">
            <a:hlinkClick xmlns:r="http://schemas.openxmlformats.org/officeDocument/2006/relationships" r:id="rId6"/>
            <a:extLst>
              <a:ext uri="{FF2B5EF4-FFF2-40B4-BE49-F238E27FC236}">
                <a16:creationId xmlns:a16="http://schemas.microsoft.com/office/drawing/2014/main" id="{00000000-0008-0000-1000-000005000000}"/>
              </a:ext>
            </a:extLst>
          </xdr:cNvPr>
          <xdr:cNvSpPr txBox="1">
            <a:spLocks noChangeArrowheads="1"/>
          </xdr:cNvSpPr>
        </xdr:nvSpPr>
        <xdr:spPr bwMode="auto">
          <a:xfrm>
            <a:off x="4422470" y="52611326"/>
            <a:ext cx="3600000" cy="360000"/>
          </a:xfrm>
          <a:prstGeom prst="roundRect">
            <a:avLst/>
          </a:prstGeom>
          <a:solidFill>
            <a:srgbClr val="612C69"/>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view </a:t>
            </a:r>
            <a:r>
              <a:rPr lang="en-AU" sz="1400" b="1" i="0" u="none" strike="noStrike" baseline="0">
                <a:solidFill>
                  <a:schemeClr val="bg1"/>
                </a:solidFill>
                <a:latin typeface="Calibri"/>
                <a:cs typeface="Calibri"/>
              </a:rPr>
              <a:t>Your workforce plan</a:t>
            </a:r>
          </a:p>
        </xdr:txBody>
      </xdr:sp>
      <xdr:grpSp>
        <xdr:nvGrpSpPr>
          <xdr:cNvPr id="21" name="Group 14" descr="Icon of a finger pressing a button indicating to users they can click here" title="Finger pressing a button">
            <a:extLst>
              <a:ext uri="{FF2B5EF4-FFF2-40B4-BE49-F238E27FC236}">
                <a16:creationId xmlns:a16="http://schemas.microsoft.com/office/drawing/2014/main" id="{00000000-0008-0000-1000-000015000000}"/>
              </a:ext>
            </a:extLst>
          </xdr:cNvPr>
          <xdr:cNvGrpSpPr>
            <a:grpSpLocks noChangeAspect="1"/>
          </xdr:cNvGrpSpPr>
        </xdr:nvGrpSpPr>
        <xdr:grpSpPr>
          <a:xfrm>
            <a:off x="4546600" y="52679600"/>
            <a:ext cx="161713" cy="212825"/>
            <a:chOff x="1930400" y="2159000"/>
            <a:chExt cx="376238" cy="533400"/>
          </a:xfrm>
          <a:solidFill>
            <a:schemeClr val="bg1"/>
          </a:solidFill>
        </xdr:grpSpPr>
        <xdr:sp macro="" textlink="">
          <xdr:nvSpPr>
            <xdr:cNvPr id="22" name="Freeform 64">
              <a:extLst>
                <a:ext uri="{FF2B5EF4-FFF2-40B4-BE49-F238E27FC236}">
                  <a16:creationId xmlns:a16="http://schemas.microsoft.com/office/drawing/2014/main" id="{00000000-0008-0000-1000-00001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3" name="Freeform 65">
              <a:extLst>
                <a:ext uri="{FF2B5EF4-FFF2-40B4-BE49-F238E27FC236}">
                  <a16:creationId xmlns:a16="http://schemas.microsoft.com/office/drawing/2014/main" id="{00000000-0008-0000-1000-00001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4" name="Freeform 66">
              <a:extLst>
                <a:ext uri="{FF2B5EF4-FFF2-40B4-BE49-F238E27FC236}">
                  <a16:creationId xmlns:a16="http://schemas.microsoft.com/office/drawing/2014/main" id="{00000000-0008-0000-1000-00001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602928</xdr:colOff>
      <xdr:row>3</xdr:row>
      <xdr:rowOff>198837</xdr:rowOff>
    </xdr:from>
    <xdr:to>
      <xdr:col>12</xdr:col>
      <xdr:colOff>131261</xdr:colOff>
      <xdr:row>11</xdr:row>
      <xdr:rowOff>974950</xdr:rowOff>
    </xdr:to>
    <xdr:sp macro="" textlink="">
      <xdr:nvSpPr>
        <xdr:cNvPr id="21" name="Rectangle 20" descr="Text box highlighting text contained within the text box" title="Text box">
          <a:extLst>
            <a:ext uri="{FF2B5EF4-FFF2-40B4-BE49-F238E27FC236}">
              <a16:creationId xmlns:a16="http://schemas.microsoft.com/office/drawing/2014/main" id="{00000000-0008-0000-1100-000015000000}"/>
            </a:ext>
          </a:extLst>
        </xdr:cNvPr>
        <xdr:cNvSpPr/>
      </xdr:nvSpPr>
      <xdr:spPr>
        <a:xfrm>
          <a:off x="602928" y="4618180"/>
          <a:ext cx="9900000" cy="11795608"/>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2" name="Picture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82550</xdr:colOff>
      <xdr:row>1</xdr:row>
      <xdr:rowOff>0</xdr:rowOff>
    </xdr:from>
    <xdr:to>
      <xdr:col>9</xdr:col>
      <xdr:colOff>204506</xdr:colOff>
      <xdr:row>1</xdr:row>
      <xdr:rowOff>998608</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82550" y="1200150"/>
          <a:ext cx="8510306" cy="998608"/>
          <a:chOff x="111285" y="16810182"/>
          <a:chExt cx="8541233" cy="1001494"/>
        </a:xfrm>
      </xdr:grpSpPr>
      <xdr:sp macro="" textlink="">
        <xdr:nvSpPr>
          <xdr:cNvPr id="40"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100-000028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41"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100-000029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42"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100-00002A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43"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100-00002B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44"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100-00002C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46"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100-00002E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47"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100-00002F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48"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100-000030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49"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100-000031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50" name="Group 49">
            <a:extLst>
              <a:ext uri="{FF2B5EF4-FFF2-40B4-BE49-F238E27FC236}">
                <a16:creationId xmlns:a16="http://schemas.microsoft.com/office/drawing/2014/main" id="{00000000-0008-0000-1100-000032000000}"/>
              </a:ext>
            </a:extLst>
          </xdr:cNvPr>
          <xdr:cNvGrpSpPr/>
        </xdr:nvGrpSpPr>
        <xdr:grpSpPr>
          <a:xfrm>
            <a:off x="111285" y="16810182"/>
            <a:ext cx="3163373" cy="229726"/>
            <a:chOff x="622301" y="1200150"/>
            <a:chExt cx="3151867" cy="228600"/>
          </a:xfrm>
        </xdr:grpSpPr>
        <xdr:sp macro="" textlink="">
          <xdr:nvSpPr>
            <xdr:cNvPr id="51" name="TextBox 1">
              <a:extLst>
                <a:ext uri="{FF2B5EF4-FFF2-40B4-BE49-F238E27FC236}">
                  <a16:creationId xmlns:a16="http://schemas.microsoft.com/office/drawing/2014/main" id="{00000000-0008-0000-1100-000033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65" name="Group 6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100-000041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66" name="Freeform 64" descr="Icon of a finger pressing a button indicating users can click here" title="Finger pressing a button">
                <a:extLst>
                  <a:ext uri="{FF2B5EF4-FFF2-40B4-BE49-F238E27FC236}">
                    <a16:creationId xmlns:a16="http://schemas.microsoft.com/office/drawing/2014/main" id="{00000000-0008-0000-1100-000042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7" name="Freeform 65">
                <a:extLst>
                  <a:ext uri="{FF2B5EF4-FFF2-40B4-BE49-F238E27FC236}">
                    <a16:creationId xmlns:a16="http://schemas.microsoft.com/office/drawing/2014/main" id="{00000000-0008-0000-1100-000043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8" name="Freeform 66">
                <a:extLst>
                  <a:ext uri="{FF2B5EF4-FFF2-40B4-BE49-F238E27FC236}">
                    <a16:creationId xmlns:a16="http://schemas.microsoft.com/office/drawing/2014/main" id="{00000000-0008-0000-1100-00004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21</xdr:row>
      <xdr:rowOff>133350</xdr:rowOff>
    </xdr:from>
    <xdr:to>
      <xdr:col>11</xdr:col>
      <xdr:colOff>656800</xdr:colOff>
      <xdr:row>22</xdr:row>
      <xdr:rowOff>17100</xdr:rowOff>
    </xdr:to>
    <xdr:grpSp>
      <xdr:nvGrpSpPr>
        <xdr:cNvPr id="23" name="Group 22">
          <a:extLst>
            <a:ext uri="{FF2B5EF4-FFF2-40B4-BE49-F238E27FC236}">
              <a16:creationId xmlns:a16="http://schemas.microsoft.com/office/drawing/2014/main" id="{00000000-0008-0000-1100-000017000000}"/>
            </a:ext>
          </a:extLst>
        </xdr:cNvPr>
        <xdr:cNvGrpSpPr/>
      </xdr:nvGrpSpPr>
      <xdr:grpSpPr>
        <a:xfrm>
          <a:off x="4425950" y="27120850"/>
          <a:ext cx="5940000" cy="360000"/>
          <a:chOff x="4508500" y="20916899"/>
          <a:chExt cx="5940000" cy="360000"/>
        </a:xfrm>
        <a:effectLst>
          <a:outerShdw blurRad="50800" dist="38100" dir="5400000" algn="t" rotWithShape="0">
            <a:prstClr val="black">
              <a:alpha val="40000"/>
            </a:prstClr>
          </a:outerShdw>
        </a:effectLst>
      </xdr:grpSpPr>
      <xdr:sp macro="" textlink="">
        <xdr:nvSpPr>
          <xdr:cNvPr id="25"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100-000019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26" name="Group 14" descr="Icon of a finger pressing a button indicating to users they can click here" title="Finger pressing a button">
            <a:extLst>
              <a:ext uri="{FF2B5EF4-FFF2-40B4-BE49-F238E27FC236}">
                <a16:creationId xmlns:a16="http://schemas.microsoft.com/office/drawing/2014/main" id="{00000000-0008-0000-1100-00001A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27" name="Freeform 64">
              <a:extLst>
                <a:ext uri="{FF2B5EF4-FFF2-40B4-BE49-F238E27FC236}">
                  <a16:creationId xmlns:a16="http://schemas.microsoft.com/office/drawing/2014/main" id="{00000000-0008-0000-1100-00001B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8" name="Freeform 65">
              <a:extLst>
                <a:ext uri="{FF2B5EF4-FFF2-40B4-BE49-F238E27FC236}">
                  <a16:creationId xmlns:a16="http://schemas.microsoft.com/office/drawing/2014/main" id="{00000000-0008-0000-1100-00001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9" name="Freeform 66">
              <a:extLst>
                <a:ext uri="{FF2B5EF4-FFF2-40B4-BE49-F238E27FC236}">
                  <a16:creationId xmlns:a16="http://schemas.microsoft.com/office/drawing/2014/main" id="{00000000-0008-0000-1100-00001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637720</xdr:colOff>
      <xdr:row>3</xdr:row>
      <xdr:rowOff>156634</xdr:rowOff>
    </xdr:from>
    <xdr:to>
      <xdr:col>12</xdr:col>
      <xdr:colOff>168170</xdr:colOff>
      <xdr:row>11</xdr:row>
      <xdr:rowOff>82550</xdr:rowOff>
    </xdr:to>
    <xdr:sp macro="" textlink="">
      <xdr:nvSpPr>
        <xdr:cNvPr id="2" name="Rectangle 1" descr="Text box highlighting text contained within the text box" title="Text box">
          <a:extLst>
            <a:ext uri="{FF2B5EF4-FFF2-40B4-BE49-F238E27FC236}">
              <a16:creationId xmlns:a16="http://schemas.microsoft.com/office/drawing/2014/main" id="{00000000-0008-0000-1200-000002000000}"/>
            </a:ext>
          </a:extLst>
        </xdr:cNvPr>
        <xdr:cNvSpPr/>
      </xdr:nvSpPr>
      <xdr:spPr>
        <a:xfrm>
          <a:off x="637720" y="4569884"/>
          <a:ext cx="9900000" cy="7361766"/>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77616</xdr:rowOff>
    </xdr:from>
    <xdr:to>
      <xdr:col>3</xdr:col>
      <xdr:colOff>350661</xdr:colOff>
      <xdr:row>0</xdr:row>
      <xdr:rowOff>1053695</xdr:rowOff>
    </xdr:to>
    <xdr:pic>
      <xdr:nvPicPr>
        <xdr:cNvPr id="22" name="Picture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
        <a:stretch>
          <a:fillRect/>
        </a:stretch>
      </xdr:blipFill>
      <xdr:spPr>
        <a:xfrm>
          <a:off x="0" y="77616"/>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1200-000015000000}"/>
            </a:ext>
          </a:extLst>
        </xdr:cNvPr>
        <xdr:cNvGrpSpPr/>
      </xdr:nvGrpSpPr>
      <xdr:grpSpPr>
        <a:xfrm>
          <a:off x="76200" y="1200150"/>
          <a:ext cx="8510306" cy="998608"/>
          <a:chOff x="111285" y="16810182"/>
          <a:chExt cx="8541233" cy="1001494"/>
        </a:xfrm>
      </xdr:grpSpPr>
      <xdr:sp macro="" textlink="">
        <xdr:nvSpPr>
          <xdr:cNvPr id="23"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200-000017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4"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200-000018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5"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200-000019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6"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200-00001A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7"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200-00001B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8"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200-00001C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2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2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2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12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12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2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2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2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2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21</xdr:row>
      <xdr:rowOff>127000</xdr:rowOff>
    </xdr:from>
    <xdr:to>
      <xdr:col>11</xdr:col>
      <xdr:colOff>656800</xdr:colOff>
      <xdr:row>22</xdr:row>
      <xdr:rowOff>0</xdr:rowOff>
    </xdr:to>
    <xdr:grpSp>
      <xdr:nvGrpSpPr>
        <xdr:cNvPr id="35" name="Group 34">
          <a:extLst>
            <a:ext uri="{FF2B5EF4-FFF2-40B4-BE49-F238E27FC236}">
              <a16:creationId xmlns:a16="http://schemas.microsoft.com/office/drawing/2014/main" id="{00000000-0008-0000-1200-000023000000}"/>
            </a:ext>
          </a:extLst>
        </xdr:cNvPr>
        <xdr:cNvGrpSpPr/>
      </xdr:nvGrpSpPr>
      <xdr:grpSpPr>
        <a:xfrm>
          <a:off x="4425950" y="22745700"/>
          <a:ext cx="5940000" cy="3556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2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12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12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2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2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7</xdr:col>
      <xdr:colOff>228600</xdr:colOff>
      <xdr:row>0</xdr:row>
      <xdr:rowOff>1045929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180110</xdr:colOff>
      <xdr:row>1</xdr:row>
      <xdr:rowOff>0</xdr:rowOff>
    </xdr:from>
    <xdr:to>
      <xdr:col>11</xdr:col>
      <xdr:colOff>246735</xdr:colOff>
      <xdr:row>1</xdr:row>
      <xdr:rowOff>994637</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180110" y="1200150"/>
          <a:ext cx="7261175" cy="994637"/>
          <a:chOff x="190671" y="7326128"/>
          <a:chExt cx="7328682" cy="1000823"/>
        </a:xfrm>
      </xdr:grpSpPr>
      <xdr:grpSp>
        <xdr:nvGrpSpPr>
          <xdr:cNvPr id="8" name="Group 7">
            <a:extLst>
              <a:ext uri="{FF2B5EF4-FFF2-40B4-BE49-F238E27FC236}">
                <a16:creationId xmlns:a16="http://schemas.microsoft.com/office/drawing/2014/main" id="{00000000-0008-0000-0100-000008000000}"/>
              </a:ext>
            </a:extLst>
          </xdr:cNvPr>
          <xdr:cNvGrpSpPr>
            <a:grpSpLocks noChangeAspect="1"/>
          </xdr:cNvGrpSpPr>
        </xdr:nvGrpSpPr>
        <xdr:grpSpPr>
          <a:xfrm>
            <a:off x="200525" y="7729502"/>
            <a:ext cx="7318828" cy="597449"/>
            <a:chOff x="594285" y="1612006"/>
            <a:chExt cx="8110877" cy="655582"/>
          </a:xfrm>
        </xdr:grpSpPr>
        <xdr:sp macro="" textlink="">
          <xdr:nvSpPr>
            <xdr:cNvPr id="15" name="Text Box 1" descr="Select this button to go to Part B of the tool" title="Part B">
              <a:hlinkClick xmlns:r="http://schemas.openxmlformats.org/officeDocument/2006/relationships" r:id="rId2"/>
              <a:extLst>
                <a:ext uri="{FF2B5EF4-FFF2-40B4-BE49-F238E27FC236}">
                  <a16:creationId xmlns:a16="http://schemas.microsoft.com/office/drawing/2014/main" id="{00000000-0008-0000-0100-00000F000000}"/>
                </a:ext>
              </a:extLst>
            </xdr:cNvPr>
            <xdr:cNvSpPr txBox="1">
              <a:spLocks noChangeArrowheads="1"/>
            </xdr:cNvSpPr>
          </xdr:nvSpPr>
          <xdr:spPr bwMode="auto">
            <a:xfrm>
              <a:off x="3388327" y="1619588"/>
              <a:ext cx="720748" cy="6480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6"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100-000010000000}"/>
                </a:ext>
              </a:extLst>
            </xdr:cNvPr>
            <xdr:cNvSpPr txBox="1">
              <a:spLocks noChangeArrowheads="1"/>
            </xdr:cNvSpPr>
          </xdr:nvSpPr>
          <xdr:spPr bwMode="auto">
            <a:xfrm>
              <a:off x="594285" y="1612006"/>
              <a:ext cx="720000" cy="648000"/>
            </a:xfrm>
            <a:prstGeom prst="roundRect">
              <a:avLst/>
            </a:prstGeom>
            <a:solidFill>
              <a:srgbClr val="612C69"/>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Home</a:t>
              </a:r>
            </a:p>
          </xdr:txBody>
        </xdr:sp>
        <xdr:sp macro="" textlink="">
          <xdr:nvSpPr>
            <xdr:cNvPr id="17" name="Text Box 1" descr="Select this button to go to Part A of the tool" title="Part A - Overview">
              <a:hlinkClick xmlns:r="http://schemas.openxmlformats.org/officeDocument/2006/relationships" r:id="rId4"/>
              <a:extLst>
                <a:ext uri="{FF2B5EF4-FFF2-40B4-BE49-F238E27FC236}">
                  <a16:creationId xmlns:a16="http://schemas.microsoft.com/office/drawing/2014/main" id="{00000000-0008-0000-0100-000011000000}"/>
                </a:ext>
              </a:extLst>
            </xdr:cNvPr>
            <xdr:cNvSpPr txBox="1">
              <a:spLocks noChangeArrowheads="1"/>
            </xdr:cNvSpPr>
          </xdr:nvSpPr>
          <xdr:spPr bwMode="auto">
            <a:xfrm>
              <a:off x="2450742" y="1615049"/>
              <a:ext cx="720000" cy="648000"/>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8" name="Text Box 1" descr="Select this button to go to the Your Plan section of the tool" title="Your Plan">
              <a:hlinkClick xmlns:r="http://schemas.openxmlformats.org/officeDocument/2006/relationships" r:id="rId5"/>
              <a:extLst>
                <a:ext uri="{FF2B5EF4-FFF2-40B4-BE49-F238E27FC236}">
                  <a16:creationId xmlns:a16="http://schemas.microsoft.com/office/drawing/2014/main" id="{00000000-0008-0000-0100-000012000000}"/>
                </a:ext>
              </a:extLst>
            </xdr:cNvPr>
            <xdr:cNvSpPr txBox="1">
              <a:spLocks noChangeArrowheads="1"/>
            </xdr:cNvSpPr>
          </xdr:nvSpPr>
          <xdr:spPr bwMode="auto">
            <a:xfrm>
              <a:off x="5256888" y="1612900"/>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9" name="Text Box 1" descr="Select this button to go to the Indicators appendix" title="Appendix - Indicators">
              <a:hlinkClick xmlns:r="http://schemas.openxmlformats.org/officeDocument/2006/relationships" r:id="rId6"/>
              <a:extLst>
                <a:ext uri="{FF2B5EF4-FFF2-40B4-BE49-F238E27FC236}">
                  <a16:creationId xmlns:a16="http://schemas.microsoft.com/office/drawing/2014/main" id="{00000000-0008-0000-0100-000013000000}"/>
                </a:ext>
              </a:extLst>
            </xdr:cNvPr>
            <xdr:cNvSpPr txBox="1">
              <a:spLocks noChangeArrowheads="1"/>
            </xdr:cNvSpPr>
          </xdr:nvSpPr>
          <xdr:spPr bwMode="auto">
            <a:xfrm>
              <a:off x="7554230" y="1613128"/>
              <a:ext cx="1150932"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I</a:t>
              </a:r>
              <a:r>
                <a:rPr lang="en-AU" sz="1200" b="1" i="0" baseline="0">
                  <a:solidFill>
                    <a:schemeClr val="tx1">
                      <a:lumMod val="75000"/>
                      <a:lumOff val="25000"/>
                    </a:schemeClr>
                  </a:solidFill>
                  <a:effectLst/>
                  <a:latin typeface="+mn-lt"/>
                  <a:ea typeface="+mn-ea"/>
                  <a:cs typeface="+mn-cs"/>
                </a:rPr>
                <a:t>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0" name="Text Box 1" descr="Select this button to go to the Data Sources appendix" title="Appendix - Data Sources">
              <a:hlinkClick xmlns:r="http://schemas.openxmlformats.org/officeDocument/2006/relationships" r:id="rId7"/>
              <a:extLst>
                <a:ext uri="{FF2B5EF4-FFF2-40B4-BE49-F238E27FC236}">
                  <a16:creationId xmlns:a16="http://schemas.microsoft.com/office/drawing/2014/main" id="{00000000-0008-0000-0100-000014000000}"/>
                </a:ext>
              </a:extLst>
            </xdr:cNvPr>
            <xdr:cNvSpPr txBox="1">
              <a:spLocks noChangeArrowheads="1"/>
            </xdr:cNvSpPr>
          </xdr:nvSpPr>
          <xdr:spPr bwMode="auto">
            <a:xfrm>
              <a:off x="6189981" y="1614250"/>
              <a:ext cx="1150186"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21" name="Text Box 1" descr="Select this button to go to the Business Goals section of the tool" title="Business Goals">
              <a:hlinkClick xmlns:r="http://schemas.openxmlformats.org/officeDocument/2006/relationships" r:id="rId8"/>
              <a:extLst>
                <a:ext uri="{FF2B5EF4-FFF2-40B4-BE49-F238E27FC236}">
                  <a16:creationId xmlns:a16="http://schemas.microsoft.com/office/drawing/2014/main" id="{00000000-0008-0000-0100-000015000000}"/>
                </a:ext>
              </a:extLst>
            </xdr:cNvPr>
            <xdr:cNvSpPr txBox="1">
              <a:spLocks noChangeArrowheads="1"/>
            </xdr:cNvSpPr>
          </xdr:nvSpPr>
          <xdr:spPr bwMode="auto">
            <a:xfrm>
              <a:off x="1520479" y="1613129"/>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22"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100-000016000000}"/>
                </a:ext>
              </a:extLst>
            </xdr:cNvPr>
            <xdr:cNvSpPr txBox="1">
              <a:spLocks noChangeArrowheads="1"/>
            </xdr:cNvSpPr>
          </xdr:nvSpPr>
          <xdr:spPr bwMode="auto">
            <a:xfrm>
              <a:off x="4331762" y="1613702"/>
              <a:ext cx="720000" cy="648000"/>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grpSp>
        <xdr:nvGrpSpPr>
          <xdr:cNvPr id="9" name="Group 8">
            <a:extLst>
              <a:ext uri="{FF2B5EF4-FFF2-40B4-BE49-F238E27FC236}">
                <a16:creationId xmlns:a16="http://schemas.microsoft.com/office/drawing/2014/main" id="{00000000-0008-0000-0100-000009000000}"/>
              </a:ext>
            </a:extLst>
          </xdr:cNvPr>
          <xdr:cNvGrpSpPr/>
        </xdr:nvGrpSpPr>
        <xdr:grpSpPr>
          <a:xfrm>
            <a:off x="190671" y="7326128"/>
            <a:ext cx="3168072" cy="229592"/>
            <a:chOff x="622301" y="1200150"/>
            <a:chExt cx="3151867" cy="228600"/>
          </a:xfrm>
        </xdr:grpSpPr>
        <xdr:sp macro="" textlink="">
          <xdr:nvSpPr>
            <xdr:cNvPr id="10" name="TextBox 1">
              <a:extLst>
                <a:ext uri="{FF2B5EF4-FFF2-40B4-BE49-F238E27FC236}">
                  <a16:creationId xmlns:a16="http://schemas.microsoft.com/office/drawing/2014/main" id="{00000000-0008-0000-0100-00000A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1" name="Group 10"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100-00000B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2" name="Freeform 64" descr="Icon of a finger pressing a button indicating users can click here" title="Finger pressing a button">
                <a:extLst>
                  <a:ext uri="{FF2B5EF4-FFF2-40B4-BE49-F238E27FC236}">
                    <a16:creationId xmlns:a16="http://schemas.microsoft.com/office/drawing/2014/main" id="{00000000-0008-0000-0100-00000C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3" name="Freeform 65">
                <a:extLst>
                  <a:ext uri="{FF2B5EF4-FFF2-40B4-BE49-F238E27FC236}">
                    <a16:creationId xmlns:a16="http://schemas.microsoft.com/office/drawing/2014/main" id="{00000000-0008-0000-0100-00000D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4" name="Freeform 66">
                <a:extLst>
                  <a:ext uri="{FF2B5EF4-FFF2-40B4-BE49-F238E27FC236}">
                    <a16:creationId xmlns:a16="http://schemas.microsoft.com/office/drawing/2014/main" id="{00000000-0008-0000-0100-00000E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9</xdr:col>
      <xdr:colOff>257810</xdr:colOff>
      <xdr:row>21</xdr:row>
      <xdr:rowOff>350520</xdr:rowOff>
    </xdr:from>
    <xdr:to>
      <xdr:col>14</xdr:col>
      <xdr:colOff>246610</xdr:colOff>
      <xdr:row>23</xdr:row>
      <xdr:rowOff>37420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6131560" y="13558520"/>
          <a:ext cx="3240000" cy="360000"/>
          <a:chOff x="6131560" y="17031970"/>
          <a:chExt cx="3240000" cy="360000"/>
        </a:xfrm>
      </xdr:grpSpPr>
      <xdr:sp macro="" textlink="">
        <xdr:nvSpPr>
          <xdr:cNvPr id="24" name="Text Box 1" descr="Click this link to go to the Business Goals section of this tool." title="Link to the Business Goals section">
            <a:hlinkClick xmlns:r="http://schemas.openxmlformats.org/officeDocument/2006/relationships" r:id="rId8"/>
            <a:extLst>
              <a:ext uri="{FF2B5EF4-FFF2-40B4-BE49-F238E27FC236}">
                <a16:creationId xmlns:a16="http://schemas.microsoft.com/office/drawing/2014/main" id="{00000000-0008-0000-0100-000018000000}"/>
              </a:ext>
            </a:extLst>
          </xdr:cNvPr>
          <xdr:cNvSpPr txBox="1">
            <a:spLocks noChangeArrowheads="1"/>
          </xdr:cNvSpPr>
        </xdr:nvSpPr>
        <xdr:spPr bwMode="auto">
          <a:xfrm>
            <a:off x="6131560" y="17031970"/>
            <a:ext cx="3240000" cy="360000"/>
          </a:xfrm>
          <a:prstGeom prst="roundRect">
            <a:avLst/>
          </a:prstGeom>
          <a:solidFill>
            <a:srgbClr val="612C69"/>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1400" b="0" i="0" u="none" strike="noStrike" kern="0" cap="none" spc="0" normalizeH="0" baseline="0" noProof="0">
                <a:ln>
                  <a:noFill/>
                </a:ln>
                <a:solidFill>
                  <a:sysClr val="window" lastClr="FFFFFF"/>
                </a:solidFill>
                <a:effectLst/>
                <a:uLnTx/>
                <a:uFillTx/>
                <a:latin typeface="Calibri"/>
                <a:cs typeface="Calibri"/>
              </a:rPr>
              <a:t>Click here to go to </a:t>
            </a:r>
            <a:r>
              <a:rPr kumimoji="0" lang="en-AU" sz="1400" b="1" i="0" u="none" strike="noStrike" kern="0" cap="none" spc="0" normalizeH="0" baseline="0" noProof="0">
                <a:ln>
                  <a:noFill/>
                </a:ln>
                <a:solidFill>
                  <a:sysClr val="window" lastClr="FFFFFF"/>
                </a:solidFill>
                <a:effectLst/>
                <a:uLnTx/>
                <a:uFillTx/>
                <a:latin typeface="Calibri"/>
                <a:cs typeface="Calibri"/>
              </a:rPr>
              <a:t>Business goals </a:t>
            </a:r>
            <a:endParaRPr kumimoji="0" lang="en-AU" sz="1400" b="0" i="0" u="none" strike="noStrike" kern="0" cap="none" spc="0" normalizeH="0" baseline="0" noProof="0">
              <a:ln>
                <a:noFill/>
              </a:ln>
              <a:solidFill>
                <a:sysClr val="window" lastClr="FFFFFF"/>
              </a:solidFill>
              <a:effectLst/>
              <a:uLnTx/>
              <a:uFillTx/>
              <a:latin typeface="Calibri"/>
              <a:cs typeface="Calibri"/>
            </a:endParaRPr>
          </a:p>
        </xdr:txBody>
      </xdr:sp>
      <xdr:grpSp>
        <xdr:nvGrpSpPr>
          <xdr:cNvPr id="25" name="Group 14" descr="Icon of a finger pressing a button indicating to users they can click here" title="Finger pressing a button">
            <a:extLst>
              <a:ext uri="{FF2B5EF4-FFF2-40B4-BE49-F238E27FC236}">
                <a16:creationId xmlns:a16="http://schemas.microsoft.com/office/drawing/2014/main" id="{00000000-0008-0000-0100-000019000000}"/>
              </a:ext>
            </a:extLst>
          </xdr:cNvPr>
          <xdr:cNvGrpSpPr>
            <a:grpSpLocks noChangeAspect="1"/>
          </xdr:cNvGrpSpPr>
        </xdr:nvGrpSpPr>
        <xdr:grpSpPr>
          <a:xfrm>
            <a:off x="6267450" y="17100550"/>
            <a:ext cx="161713" cy="212825"/>
            <a:chOff x="1930400" y="2159000"/>
            <a:chExt cx="376238" cy="533400"/>
          </a:xfrm>
          <a:solidFill>
            <a:schemeClr val="bg1"/>
          </a:solidFill>
        </xdr:grpSpPr>
        <xdr:sp macro="" textlink="">
          <xdr:nvSpPr>
            <xdr:cNvPr id="26" name="Freeform 64">
              <a:extLst>
                <a:ext uri="{FF2B5EF4-FFF2-40B4-BE49-F238E27FC236}">
                  <a16:creationId xmlns:a16="http://schemas.microsoft.com/office/drawing/2014/main" id="{00000000-0008-0000-0100-00001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7" name="Freeform 65">
              <a:extLst>
                <a:ext uri="{FF2B5EF4-FFF2-40B4-BE49-F238E27FC236}">
                  <a16:creationId xmlns:a16="http://schemas.microsoft.com/office/drawing/2014/main" id="{00000000-0008-0000-0100-00001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28" name="Freeform 66">
              <a:extLst>
                <a:ext uri="{FF2B5EF4-FFF2-40B4-BE49-F238E27FC236}">
                  <a16:creationId xmlns:a16="http://schemas.microsoft.com/office/drawing/2014/main" id="{00000000-0008-0000-0100-00001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63500</xdr:colOff>
      <xdr:row>2</xdr:row>
      <xdr:rowOff>22579</xdr:rowOff>
    </xdr:from>
    <xdr:to>
      <xdr:col>4</xdr:col>
      <xdr:colOff>112050</xdr:colOff>
      <xdr:row>2</xdr:row>
      <xdr:rowOff>366891</xdr:rowOff>
    </xdr:to>
    <xdr:grpSp>
      <xdr:nvGrpSpPr>
        <xdr:cNvPr id="35" name="Group 34">
          <a:extLst>
            <a:ext uri="{FF2B5EF4-FFF2-40B4-BE49-F238E27FC236}">
              <a16:creationId xmlns:a16="http://schemas.microsoft.com/office/drawing/2014/main" id="{00000000-0008-0000-0100-000023000000}"/>
            </a:ext>
          </a:extLst>
        </xdr:cNvPr>
        <xdr:cNvGrpSpPr/>
      </xdr:nvGrpSpPr>
      <xdr:grpSpPr>
        <a:xfrm>
          <a:off x="654050" y="3070579"/>
          <a:ext cx="2029750" cy="344312"/>
          <a:chOff x="641350" y="3064230"/>
          <a:chExt cx="2029750" cy="344312"/>
        </a:xfrm>
      </xdr:grpSpPr>
      <xdr:grpSp>
        <xdr:nvGrpSpPr>
          <xdr:cNvPr id="36" name="Group 35">
            <a:extLst>
              <a:ext uri="{FF2B5EF4-FFF2-40B4-BE49-F238E27FC236}">
                <a16:creationId xmlns:a16="http://schemas.microsoft.com/office/drawing/2014/main" id="{00000000-0008-0000-0100-000024000000}"/>
              </a:ext>
            </a:extLst>
          </xdr:cNvPr>
          <xdr:cNvGrpSpPr/>
        </xdr:nvGrpSpPr>
        <xdr:grpSpPr>
          <a:xfrm>
            <a:off x="641350" y="3064230"/>
            <a:ext cx="1866194" cy="344312"/>
            <a:chOff x="4452771" y="715433"/>
            <a:chExt cx="1858433" cy="342900"/>
          </a:xfrm>
        </xdr:grpSpPr>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4452771" y="715433"/>
              <a:ext cx="1858433"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tx1">
                      <a:lumMod val="65000"/>
                      <a:lumOff val="35000"/>
                    </a:schemeClr>
                  </a:solidFill>
                  <a:latin typeface="FS Me" panose="02000506040000020004" pitchFamily="2" charset="0"/>
                </a:rPr>
                <a:t>  Version 2.2 April 2024</a:t>
              </a:r>
            </a:p>
          </xdr:txBody>
        </xdr:sp>
        <xdr:cxnSp macro="">
          <xdr:nvCxnSpPr>
            <xdr:cNvPr id="40" name="Straight Connector 39">
              <a:extLst>
                <a:ext uri="{FF2B5EF4-FFF2-40B4-BE49-F238E27FC236}">
                  <a16:creationId xmlns:a16="http://schemas.microsoft.com/office/drawing/2014/main" id="{00000000-0008-0000-0100-000028000000}"/>
                </a:ext>
              </a:extLst>
            </xdr:cNvPr>
            <xdr:cNvCxnSpPr/>
          </xdr:nvCxnSpPr>
          <xdr:spPr>
            <a:xfrm>
              <a:off x="4509200" y="728841"/>
              <a:ext cx="0" cy="203941"/>
            </a:xfrm>
            <a:prstGeom prst="line">
              <a:avLst/>
            </a:prstGeom>
            <a:ln w="31750">
              <a:solidFill>
                <a:schemeClr val="accent6"/>
              </a:solidFill>
            </a:ln>
          </xdr:spPr>
          <xdr:style>
            <a:lnRef idx="1">
              <a:schemeClr val="accent1"/>
            </a:lnRef>
            <a:fillRef idx="0">
              <a:schemeClr val="accent1"/>
            </a:fillRef>
            <a:effectRef idx="0">
              <a:schemeClr val="accent1"/>
            </a:effectRef>
            <a:fontRef idx="minor">
              <a:schemeClr val="tx1"/>
            </a:fontRef>
          </xdr:style>
        </xdr:cxnSp>
      </xdr:grpSp>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90751" y="3067050"/>
            <a:ext cx="226667" cy="220000"/>
          </a:xfrm>
          <a:prstGeom prst="rect">
            <a:avLst/>
          </a:prstGeom>
        </xdr:spPr>
      </xdr:pic>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451100" y="3067051"/>
            <a:ext cx="220000" cy="226667"/>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628650</xdr:colOff>
      <xdr:row>3</xdr:row>
      <xdr:rowOff>215901</xdr:rowOff>
    </xdr:from>
    <xdr:to>
      <xdr:col>12</xdr:col>
      <xdr:colOff>190850</xdr:colOff>
      <xdr:row>22</xdr:row>
      <xdr:rowOff>95251</xdr:rowOff>
    </xdr:to>
    <xdr:sp macro="" textlink="">
      <xdr:nvSpPr>
        <xdr:cNvPr id="21" name="Rectangle 20" descr="Text Box highlighting text within the text box&#10;" title="Text Box">
          <a:extLst>
            <a:ext uri="{FF2B5EF4-FFF2-40B4-BE49-F238E27FC236}">
              <a16:creationId xmlns:a16="http://schemas.microsoft.com/office/drawing/2014/main" id="{00000000-0008-0000-1300-000015000000}"/>
            </a:ext>
          </a:extLst>
        </xdr:cNvPr>
        <xdr:cNvSpPr/>
      </xdr:nvSpPr>
      <xdr:spPr>
        <a:xfrm>
          <a:off x="628650" y="4387851"/>
          <a:ext cx="9900000" cy="1805940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387350</xdr:colOff>
      <xdr:row>0</xdr:row>
      <xdr:rowOff>1045929</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82550</xdr:colOff>
      <xdr:row>1</xdr:row>
      <xdr:rowOff>0</xdr:rowOff>
    </xdr:from>
    <xdr:to>
      <xdr:col>9</xdr:col>
      <xdr:colOff>236256</xdr:colOff>
      <xdr:row>1</xdr:row>
      <xdr:rowOff>998608</xdr:rowOff>
    </xdr:to>
    <xdr:grpSp>
      <xdr:nvGrpSpPr>
        <xdr:cNvPr id="25" name="Group 24">
          <a:extLst>
            <a:ext uri="{FF2B5EF4-FFF2-40B4-BE49-F238E27FC236}">
              <a16:creationId xmlns:a16="http://schemas.microsoft.com/office/drawing/2014/main" id="{00000000-0008-0000-1300-000019000000}"/>
            </a:ext>
          </a:extLst>
        </xdr:cNvPr>
        <xdr:cNvGrpSpPr/>
      </xdr:nvGrpSpPr>
      <xdr:grpSpPr>
        <a:xfrm>
          <a:off x="82550" y="1200150"/>
          <a:ext cx="8510306" cy="998608"/>
          <a:chOff x="111285" y="16810182"/>
          <a:chExt cx="8541233" cy="1001494"/>
        </a:xfrm>
      </xdr:grpSpPr>
      <xdr:sp macro="" textlink="">
        <xdr:nvSpPr>
          <xdr:cNvPr id="26"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300-00001A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7"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300-00001B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8"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300-00001C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9"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300-00001D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0"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300-00001E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31"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300-00001F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2"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300-000020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3"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300-000021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4"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300-000022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5" name="Group 34">
            <a:extLst>
              <a:ext uri="{FF2B5EF4-FFF2-40B4-BE49-F238E27FC236}">
                <a16:creationId xmlns:a16="http://schemas.microsoft.com/office/drawing/2014/main" id="{00000000-0008-0000-1300-000023000000}"/>
              </a:ext>
            </a:extLst>
          </xdr:cNvPr>
          <xdr:cNvGrpSpPr/>
        </xdr:nvGrpSpPr>
        <xdr:grpSpPr>
          <a:xfrm>
            <a:off x="111285" y="16810182"/>
            <a:ext cx="3163373" cy="229726"/>
            <a:chOff x="622301" y="1200150"/>
            <a:chExt cx="3151867" cy="228600"/>
          </a:xfrm>
        </xdr:grpSpPr>
        <xdr:sp macro="" textlink="">
          <xdr:nvSpPr>
            <xdr:cNvPr id="36" name="TextBox 1">
              <a:extLst>
                <a:ext uri="{FF2B5EF4-FFF2-40B4-BE49-F238E27FC236}">
                  <a16:creationId xmlns:a16="http://schemas.microsoft.com/office/drawing/2014/main" id="{00000000-0008-0000-1300-000024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8" name="Group 3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300-000026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9" name="Freeform 64" descr="Icon of a finger pressing a button indicating users can click here" title="Finger pressing a button">
                <a:extLst>
                  <a:ext uri="{FF2B5EF4-FFF2-40B4-BE49-F238E27FC236}">
                    <a16:creationId xmlns:a16="http://schemas.microsoft.com/office/drawing/2014/main" id="{00000000-0008-0000-1300-00002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0" name="Freeform 65">
                <a:extLst>
                  <a:ext uri="{FF2B5EF4-FFF2-40B4-BE49-F238E27FC236}">
                    <a16:creationId xmlns:a16="http://schemas.microsoft.com/office/drawing/2014/main" id="{00000000-0008-0000-1300-00002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13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32</xdr:row>
      <xdr:rowOff>133350</xdr:rowOff>
    </xdr:from>
    <xdr:to>
      <xdr:col>11</xdr:col>
      <xdr:colOff>656800</xdr:colOff>
      <xdr:row>33</xdr:row>
      <xdr:rowOff>0</xdr:rowOff>
    </xdr:to>
    <xdr:grpSp>
      <xdr:nvGrpSpPr>
        <xdr:cNvPr id="23" name="Group 22">
          <a:extLst>
            <a:ext uri="{FF2B5EF4-FFF2-40B4-BE49-F238E27FC236}">
              <a16:creationId xmlns:a16="http://schemas.microsoft.com/office/drawing/2014/main" id="{00000000-0008-0000-1300-000017000000}"/>
            </a:ext>
          </a:extLst>
        </xdr:cNvPr>
        <xdr:cNvGrpSpPr/>
      </xdr:nvGrpSpPr>
      <xdr:grpSpPr>
        <a:xfrm>
          <a:off x="4394200" y="33134300"/>
          <a:ext cx="5940000" cy="349250"/>
          <a:chOff x="4508500" y="20916899"/>
          <a:chExt cx="5940000" cy="360000"/>
        </a:xfrm>
        <a:effectLst>
          <a:outerShdw blurRad="50800" dist="38100" dir="5400000" algn="t" rotWithShape="0">
            <a:prstClr val="black">
              <a:alpha val="40000"/>
            </a:prstClr>
          </a:outerShdw>
        </a:effectLst>
      </xdr:grpSpPr>
      <xdr:sp macro="" textlink="">
        <xdr:nvSpPr>
          <xdr:cNvPr id="24"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300-00001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37" name="Group 14" descr="Icon of a finger pressing a button indicating to users they can click here" title="Finger pressing a button">
            <a:extLst>
              <a:ext uri="{FF2B5EF4-FFF2-40B4-BE49-F238E27FC236}">
                <a16:creationId xmlns:a16="http://schemas.microsoft.com/office/drawing/2014/main" id="{00000000-0008-0000-1300-000025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13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3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3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615948</xdr:colOff>
      <xdr:row>3</xdr:row>
      <xdr:rowOff>203200</xdr:rowOff>
    </xdr:from>
    <xdr:to>
      <xdr:col>12</xdr:col>
      <xdr:colOff>165448</xdr:colOff>
      <xdr:row>13</xdr:row>
      <xdr:rowOff>57150</xdr:rowOff>
    </xdr:to>
    <xdr:sp macro="" textlink="">
      <xdr:nvSpPr>
        <xdr:cNvPr id="21" name="Rectangle 20" descr="Text bos highlighting text contained within the text box" title="Text box">
          <a:extLst>
            <a:ext uri="{FF2B5EF4-FFF2-40B4-BE49-F238E27FC236}">
              <a16:creationId xmlns:a16="http://schemas.microsoft.com/office/drawing/2014/main" id="{00000000-0008-0000-1400-000015000000}"/>
            </a:ext>
          </a:extLst>
        </xdr:cNvPr>
        <xdr:cNvSpPr/>
      </xdr:nvSpPr>
      <xdr:spPr>
        <a:xfrm>
          <a:off x="615948" y="3911600"/>
          <a:ext cx="9900000" cy="1209675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374650</xdr:colOff>
      <xdr:row>0</xdr:row>
      <xdr:rowOff>1045929</xdr:rowOff>
    </xdr:to>
    <xdr:pic>
      <xdr:nvPicPr>
        <xdr:cNvPr id="35" name="Picture 34">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217206</xdr:colOff>
      <xdr:row>1</xdr:row>
      <xdr:rowOff>998608</xdr:rowOff>
    </xdr:to>
    <xdr:grpSp>
      <xdr:nvGrpSpPr>
        <xdr:cNvPr id="25" name="Group 24">
          <a:extLst>
            <a:ext uri="{FF2B5EF4-FFF2-40B4-BE49-F238E27FC236}">
              <a16:creationId xmlns:a16="http://schemas.microsoft.com/office/drawing/2014/main" id="{00000000-0008-0000-1400-000019000000}"/>
            </a:ext>
          </a:extLst>
        </xdr:cNvPr>
        <xdr:cNvGrpSpPr/>
      </xdr:nvGrpSpPr>
      <xdr:grpSpPr>
        <a:xfrm>
          <a:off x="76200" y="1200150"/>
          <a:ext cx="8510306" cy="998608"/>
          <a:chOff x="111285" y="16810182"/>
          <a:chExt cx="8541233" cy="1001494"/>
        </a:xfrm>
      </xdr:grpSpPr>
      <xdr:sp macro="" textlink="">
        <xdr:nvSpPr>
          <xdr:cNvPr id="26"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400-00001A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7"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400-00001B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8"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400-00001C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9"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400-00001D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0"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400-00001E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31"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400-00001F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2"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400-000020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3"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400-000021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4"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400-000022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6" name="Group 35">
            <a:extLst>
              <a:ext uri="{FF2B5EF4-FFF2-40B4-BE49-F238E27FC236}">
                <a16:creationId xmlns:a16="http://schemas.microsoft.com/office/drawing/2014/main" id="{00000000-0008-0000-1400-000024000000}"/>
              </a:ext>
            </a:extLst>
          </xdr:cNvPr>
          <xdr:cNvGrpSpPr/>
        </xdr:nvGrpSpPr>
        <xdr:grpSpPr>
          <a:xfrm>
            <a:off x="111285" y="16810182"/>
            <a:ext cx="3163373" cy="229726"/>
            <a:chOff x="622301" y="1200150"/>
            <a:chExt cx="3151867" cy="228600"/>
          </a:xfrm>
        </xdr:grpSpPr>
        <xdr:sp macro="" textlink="">
          <xdr:nvSpPr>
            <xdr:cNvPr id="37" name="TextBox 1">
              <a:extLst>
                <a:ext uri="{FF2B5EF4-FFF2-40B4-BE49-F238E27FC236}">
                  <a16:creationId xmlns:a16="http://schemas.microsoft.com/office/drawing/2014/main" id="{00000000-0008-0000-1400-000025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8" name="Group 3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400-000026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9" name="Freeform 64" descr="Icon of a finger pressing a button indicating users can click here" title="Finger pressing a button">
                <a:extLst>
                  <a:ext uri="{FF2B5EF4-FFF2-40B4-BE49-F238E27FC236}">
                    <a16:creationId xmlns:a16="http://schemas.microsoft.com/office/drawing/2014/main" id="{00000000-0008-0000-1400-00002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1" name="Freeform 65">
                <a:extLst>
                  <a:ext uri="{FF2B5EF4-FFF2-40B4-BE49-F238E27FC236}">
                    <a16:creationId xmlns:a16="http://schemas.microsoft.com/office/drawing/2014/main" id="{00000000-0008-0000-1400-000029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6">
                <a:extLst>
                  <a:ext uri="{FF2B5EF4-FFF2-40B4-BE49-F238E27FC236}">
                    <a16:creationId xmlns:a16="http://schemas.microsoft.com/office/drawing/2014/main" id="{00000000-0008-0000-1400-00002A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23</xdr:row>
      <xdr:rowOff>165100</xdr:rowOff>
    </xdr:from>
    <xdr:to>
      <xdr:col>11</xdr:col>
      <xdr:colOff>656800</xdr:colOff>
      <xdr:row>24</xdr:row>
      <xdr:rowOff>0</xdr:rowOff>
    </xdr:to>
    <xdr:grpSp>
      <xdr:nvGrpSpPr>
        <xdr:cNvPr id="23" name="Group 22">
          <a:extLst>
            <a:ext uri="{FF2B5EF4-FFF2-40B4-BE49-F238E27FC236}">
              <a16:creationId xmlns:a16="http://schemas.microsoft.com/office/drawing/2014/main" id="{00000000-0008-0000-1400-000017000000}"/>
            </a:ext>
          </a:extLst>
        </xdr:cNvPr>
        <xdr:cNvGrpSpPr/>
      </xdr:nvGrpSpPr>
      <xdr:grpSpPr>
        <a:xfrm>
          <a:off x="4406900" y="26682700"/>
          <a:ext cx="5940000" cy="317500"/>
          <a:chOff x="4508500" y="20916899"/>
          <a:chExt cx="5940000" cy="360000"/>
        </a:xfrm>
        <a:effectLst>
          <a:outerShdw blurRad="50800" dist="38100" dir="5400000" algn="t" rotWithShape="0">
            <a:prstClr val="black">
              <a:alpha val="40000"/>
            </a:prstClr>
          </a:outerShdw>
        </a:effectLst>
      </xdr:grpSpPr>
      <xdr:sp macro="" textlink="">
        <xdr:nvSpPr>
          <xdr:cNvPr id="24"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400-00001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14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3" name="Freeform 64">
              <a:extLst>
                <a:ext uri="{FF2B5EF4-FFF2-40B4-BE49-F238E27FC236}">
                  <a16:creationId xmlns:a16="http://schemas.microsoft.com/office/drawing/2014/main" id="{00000000-0008-0000-1400-00002B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5">
              <a:extLst>
                <a:ext uri="{FF2B5EF4-FFF2-40B4-BE49-F238E27FC236}">
                  <a16:creationId xmlns:a16="http://schemas.microsoft.com/office/drawing/2014/main" id="{00000000-0008-0000-1400-00002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5" name="Freeform 66">
              <a:extLst>
                <a:ext uri="{FF2B5EF4-FFF2-40B4-BE49-F238E27FC236}">
                  <a16:creationId xmlns:a16="http://schemas.microsoft.com/office/drawing/2014/main" id="{00000000-0008-0000-1400-00002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596899</xdr:colOff>
      <xdr:row>3</xdr:row>
      <xdr:rowOff>203201</xdr:rowOff>
    </xdr:from>
    <xdr:to>
      <xdr:col>12</xdr:col>
      <xdr:colOff>159099</xdr:colOff>
      <xdr:row>11</xdr:row>
      <xdr:rowOff>88901</xdr:rowOff>
    </xdr:to>
    <xdr:sp macro="" textlink="">
      <xdr:nvSpPr>
        <xdr:cNvPr id="21" name="Rectangle 20" descr="Text Box highlighting text contained within the box" title="Text Box">
          <a:extLst>
            <a:ext uri="{FF2B5EF4-FFF2-40B4-BE49-F238E27FC236}">
              <a16:creationId xmlns:a16="http://schemas.microsoft.com/office/drawing/2014/main" id="{00000000-0008-0000-1500-000015000000}"/>
            </a:ext>
          </a:extLst>
        </xdr:cNvPr>
        <xdr:cNvSpPr/>
      </xdr:nvSpPr>
      <xdr:spPr>
        <a:xfrm>
          <a:off x="596899" y="3924301"/>
          <a:ext cx="9900000" cy="607695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387350</xdr:colOff>
      <xdr:row>0</xdr:row>
      <xdr:rowOff>1045929</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82550</xdr:colOff>
      <xdr:row>1</xdr:row>
      <xdr:rowOff>0</xdr:rowOff>
    </xdr:from>
    <xdr:to>
      <xdr:col>9</xdr:col>
      <xdr:colOff>236256</xdr:colOff>
      <xdr:row>1</xdr:row>
      <xdr:rowOff>998608</xdr:rowOff>
    </xdr:to>
    <xdr:grpSp>
      <xdr:nvGrpSpPr>
        <xdr:cNvPr id="23" name="Group 22">
          <a:extLst>
            <a:ext uri="{FF2B5EF4-FFF2-40B4-BE49-F238E27FC236}">
              <a16:creationId xmlns:a16="http://schemas.microsoft.com/office/drawing/2014/main" id="{00000000-0008-0000-1500-000017000000}"/>
            </a:ext>
          </a:extLst>
        </xdr:cNvPr>
        <xdr:cNvGrpSpPr/>
      </xdr:nvGrpSpPr>
      <xdr:grpSpPr>
        <a:xfrm>
          <a:off x="82550" y="1200150"/>
          <a:ext cx="8510306" cy="998608"/>
          <a:chOff x="111285" y="16810182"/>
          <a:chExt cx="8541233" cy="1001494"/>
        </a:xfrm>
      </xdr:grpSpPr>
      <xdr:sp macro="" textlink="">
        <xdr:nvSpPr>
          <xdr:cNvPr id="24"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500-000018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5"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500-000019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6"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500-00001A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7"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500-00001B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8"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500-00001C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9"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500-00001D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500-00001E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1"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500-00001F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2"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500-000020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5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5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5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5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5">
                <a:extLst>
                  <a:ext uri="{FF2B5EF4-FFF2-40B4-BE49-F238E27FC236}">
                    <a16:creationId xmlns:a16="http://schemas.microsoft.com/office/drawing/2014/main" id="{00000000-0008-0000-1500-000026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9" name="Freeform 66">
                <a:extLst>
                  <a:ext uri="{FF2B5EF4-FFF2-40B4-BE49-F238E27FC236}">
                    <a16:creationId xmlns:a16="http://schemas.microsoft.com/office/drawing/2014/main" id="{00000000-0008-0000-1500-000027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50800</xdr:colOff>
      <xdr:row>21</xdr:row>
      <xdr:rowOff>171450</xdr:rowOff>
    </xdr:from>
    <xdr:to>
      <xdr:col>12</xdr:col>
      <xdr:colOff>47200</xdr:colOff>
      <xdr:row>22</xdr:row>
      <xdr:rowOff>48850</xdr:rowOff>
    </xdr:to>
    <xdr:grpSp>
      <xdr:nvGrpSpPr>
        <xdr:cNvPr id="37" name="Group 36">
          <a:extLst>
            <a:ext uri="{FF2B5EF4-FFF2-40B4-BE49-F238E27FC236}">
              <a16:creationId xmlns:a16="http://schemas.microsoft.com/office/drawing/2014/main" id="{00000000-0008-0000-1500-000025000000}"/>
            </a:ext>
          </a:extLst>
        </xdr:cNvPr>
        <xdr:cNvGrpSpPr/>
      </xdr:nvGrpSpPr>
      <xdr:grpSpPr>
        <a:xfrm>
          <a:off x="4445000" y="208280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0"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500-00002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1" name="Group 14" descr="Icon of a finger pressing a button indicating to users they can click here" title="Finger pressing a button">
            <a:extLst>
              <a:ext uri="{FF2B5EF4-FFF2-40B4-BE49-F238E27FC236}">
                <a16:creationId xmlns:a16="http://schemas.microsoft.com/office/drawing/2014/main" id="{00000000-0008-0000-1500-000029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2" name="Freeform 64">
              <a:extLst>
                <a:ext uri="{FF2B5EF4-FFF2-40B4-BE49-F238E27FC236}">
                  <a16:creationId xmlns:a16="http://schemas.microsoft.com/office/drawing/2014/main" id="{00000000-0008-0000-1500-00002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5">
              <a:extLst>
                <a:ext uri="{FF2B5EF4-FFF2-40B4-BE49-F238E27FC236}">
                  <a16:creationId xmlns:a16="http://schemas.microsoft.com/office/drawing/2014/main" id="{00000000-0008-0000-1500-00002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6">
              <a:extLst>
                <a:ext uri="{FF2B5EF4-FFF2-40B4-BE49-F238E27FC236}">
                  <a16:creationId xmlns:a16="http://schemas.microsoft.com/office/drawing/2014/main" id="{00000000-0008-0000-1500-00002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609599</xdr:colOff>
      <xdr:row>3</xdr:row>
      <xdr:rowOff>165100</xdr:rowOff>
    </xdr:from>
    <xdr:to>
      <xdr:col>12</xdr:col>
      <xdr:colOff>140049</xdr:colOff>
      <xdr:row>12</xdr:row>
      <xdr:rowOff>196851</xdr:rowOff>
    </xdr:to>
    <xdr:sp macro="" textlink="">
      <xdr:nvSpPr>
        <xdr:cNvPr id="21" name="Rectangle 20" descr="Text box highlighting text contained within the box" title="Text box">
          <a:extLst>
            <a:ext uri="{FF2B5EF4-FFF2-40B4-BE49-F238E27FC236}">
              <a16:creationId xmlns:a16="http://schemas.microsoft.com/office/drawing/2014/main" id="{00000000-0008-0000-1600-000015000000}"/>
            </a:ext>
          </a:extLst>
        </xdr:cNvPr>
        <xdr:cNvSpPr/>
      </xdr:nvSpPr>
      <xdr:spPr>
        <a:xfrm>
          <a:off x="609599" y="4108450"/>
          <a:ext cx="9900000" cy="6286501"/>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7" name="Picture 26">
          <a:extLst>
            <a:ext uri="{FF2B5EF4-FFF2-40B4-BE49-F238E27FC236}">
              <a16:creationId xmlns:a16="http://schemas.microsoft.com/office/drawing/2014/main" id="{00000000-0008-0000-1600-00001B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6" name="Group 25">
          <a:extLst>
            <a:ext uri="{FF2B5EF4-FFF2-40B4-BE49-F238E27FC236}">
              <a16:creationId xmlns:a16="http://schemas.microsoft.com/office/drawing/2014/main" id="{00000000-0008-0000-1600-00001A000000}"/>
            </a:ext>
          </a:extLst>
        </xdr:cNvPr>
        <xdr:cNvGrpSpPr/>
      </xdr:nvGrpSpPr>
      <xdr:grpSpPr>
        <a:xfrm>
          <a:off x="76200" y="1200150"/>
          <a:ext cx="8510306" cy="998608"/>
          <a:chOff x="111285" y="16810182"/>
          <a:chExt cx="8541233" cy="1001494"/>
        </a:xfrm>
      </xdr:grpSpPr>
      <xdr:sp macro="" textlink="">
        <xdr:nvSpPr>
          <xdr:cNvPr id="28"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600-00001C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9"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600-00001D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30"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600-00001E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31"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600-00001F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2"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600-000020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33"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600-000021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4"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600-000022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5"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600-000023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6"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600-000024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7" name="Group 36">
            <a:extLst>
              <a:ext uri="{FF2B5EF4-FFF2-40B4-BE49-F238E27FC236}">
                <a16:creationId xmlns:a16="http://schemas.microsoft.com/office/drawing/2014/main" id="{00000000-0008-0000-1600-000025000000}"/>
              </a:ext>
            </a:extLst>
          </xdr:cNvPr>
          <xdr:cNvGrpSpPr/>
        </xdr:nvGrpSpPr>
        <xdr:grpSpPr>
          <a:xfrm>
            <a:off x="111285" y="16810182"/>
            <a:ext cx="3163373" cy="229726"/>
            <a:chOff x="622301" y="1200150"/>
            <a:chExt cx="3151867" cy="228600"/>
          </a:xfrm>
        </xdr:grpSpPr>
        <xdr:sp macro="" textlink="">
          <xdr:nvSpPr>
            <xdr:cNvPr id="38" name="TextBox 1">
              <a:extLst>
                <a:ext uri="{FF2B5EF4-FFF2-40B4-BE49-F238E27FC236}">
                  <a16:creationId xmlns:a16="http://schemas.microsoft.com/office/drawing/2014/main" id="{00000000-0008-0000-1600-000026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40" name="Group 39"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600-000028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41" name="Freeform 64" descr="Icon of a finger pressing a button indicating users can click here" title="Finger pressing a button">
                <a:extLst>
                  <a:ext uri="{FF2B5EF4-FFF2-40B4-BE49-F238E27FC236}">
                    <a16:creationId xmlns:a16="http://schemas.microsoft.com/office/drawing/2014/main" id="{00000000-0008-0000-16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6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6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12700</xdr:colOff>
      <xdr:row>22</xdr:row>
      <xdr:rowOff>114300</xdr:rowOff>
    </xdr:from>
    <xdr:to>
      <xdr:col>12</xdr:col>
      <xdr:colOff>9100</xdr:colOff>
      <xdr:row>24</xdr:row>
      <xdr:rowOff>99650</xdr:rowOff>
    </xdr:to>
    <xdr:grpSp>
      <xdr:nvGrpSpPr>
        <xdr:cNvPr id="23" name="Group 22">
          <a:extLst>
            <a:ext uri="{FF2B5EF4-FFF2-40B4-BE49-F238E27FC236}">
              <a16:creationId xmlns:a16="http://schemas.microsoft.com/office/drawing/2014/main" id="{00000000-0008-0000-1600-000017000000}"/>
            </a:ext>
          </a:extLst>
        </xdr:cNvPr>
        <xdr:cNvGrpSpPr/>
      </xdr:nvGrpSpPr>
      <xdr:grpSpPr>
        <a:xfrm>
          <a:off x="4438650" y="21012150"/>
          <a:ext cx="5940000" cy="360000"/>
          <a:chOff x="4508500" y="20916899"/>
          <a:chExt cx="5940000" cy="360000"/>
        </a:xfrm>
        <a:effectLst>
          <a:outerShdw blurRad="50800" dist="38100" dir="5400000" algn="t" rotWithShape="0">
            <a:prstClr val="black">
              <a:alpha val="40000"/>
            </a:prstClr>
          </a:outerShdw>
        </a:effectLst>
      </xdr:grpSpPr>
      <xdr:sp macro="" textlink="">
        <xdr:nvSpPr>
          <xdr:cNvPr id="24"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600-00001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25" name="Group 14" descr="Icon of a finger pressing a button indicating to users they can click here" title="Finger pressing a button">
            <a:extLst>
              <a:ext uri="{FF2B5EF4-FFF2-40B4-BE49-F238E27FC236}">
                <a16:creationId xmlns:a16="http://schemas.microsoft.com/office/drawing/2014/main" id="{00000000-0008-0000-1600-000019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39" name="Freeform 64">
              <a:extLst>
                <a:ext uri="{FF2B5EF4-FFF2-40B4-BE49-F238E27FC236}">
                  <a16:creationId xmlns:a16="http://schemas.microsoft.com/office/drawing/2014/main" id="{00000000-0008-0000-1600-00002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5">
              <a:extLst>
                <a:ext uri="{FF2B5EF4-FFF2-40B4-BE49-F238E27FC236}">
                  <a16:creationId xmlns:a16="http://schemas.microsoft.com/office/drawing/2014/main" id="{00000000-0008-0000-1600-00002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5" name="Freeform 66">
              <a:extLst>
                <a:ext uri="{FF2B5EF4-FFF2-40B4-BE49-F238E27FC236}">
                  <a16:creationId xmlns:a16="http://schemas.microsoft.com/office/drawing/2014/main" id="{00000000-0008-0000-1600-00002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593725</xdr:colOff>
      <xdr:row>3</xdr:row>
      <xdr:rowOff>188913</xdr:rowOff>
    </xdr:from>
    <xdr:to>
      <xdr:col>12</xdr:col>
      <xdr:colOff>143225</xdr:colOff>
      <xdr:row>14</xdr:row>
      <xdr:rowOff>50800</xdr:rowOff>
    </xdr:to>
    <xdr:sp macro="" textlink="">
      <xdr:nvSpPr>
        <xdr:cNvPr id="17" name="Rectangle 16" descr="Text box highlighting text withing the box" title="Text box">
          <a:extLst>
            <a:ext uri="{FF2B5EF4-FFF2-40B4-BE49-F238E27FC236}">
              <a16:creationId xmlns:a16="http://schemas.microsoft.com/office/drawing/2014/main" id="{00000000-0008-0000-1700-000011000000}"/>
            </a:ext>
          </a:extLst>
        </xdr:cNvPr>
        <xdr:cNvSpPr/>
      </xdr:nvSpPr>
      <xdr:spPr>
        <a:xfrm>
          <a:off x="593725" y="3922713"/>
          <a:ext cx="9900000" cy="6599237"/>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374650</xdr:colOff>
      <xdr:row>0</xdr:row>
      <xdr:rowOff>1045929</xdr:rowOff>
    </xdr:to>
    <xdr:pic>
      <xdr:nvPicPr>
        <xdr:cNvPr id="28" name="Picture 27">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217206</xdr:colOff>
      <xdr:row>1</xdr:row>
      <xdr:rowOff>998608</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76200" y="120650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7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7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7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7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7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700-00001B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7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7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7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17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17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7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5" name="Freeform 64" descr="Icon of a finger pressing a button indicating users can click here" title="Finger pressing a button">
                <a:extLst>
                  <a:ext uri="{FF2B5EF4-FFF2-40B4-BE49-F238E27FC236}">
                    <a16:creationId xmlns:a16="http://schemas.microsoft.com/office/drawing/2014/main" id="{00000000-0008-0000-1700-00002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5">
                <a:extLst>
                  <a:ext uri="{FF2B5EF4-FFF2-40B4-BE49-F238E27FC236}">
                    <a16:creationId xmlns:a16="http://schemas.microsoft.com/office/drawing/2014/main" id="{00000000-0008-0000-1700-00002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6">
                <a:extLst>
                  <a:ext uri="{FF2B5EF4-FFF2-40B4-BE49-F238E27FC236}">
                    <a16:creationId xmlns:a16="http://schemas.microsoft.com/office/drawing/2014/main" id="{00000000-0008-0000-1700-00002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24</xdr:row>
      <xdr:rowOff>95250</xdr:rowOff>
    </xdr:from>
    <xdr:to>
      <xdr:col>11</xdr:col>
      <xdr:colOff>656800</xdr:colOff>
      <xdr:row>26</xdr:row>
      <xdr:rowOff>80600</xdr:rowOff>
    </xdr:to>
    <xdr:grpSp>
      <xdr:nvGrpSpPr>
        <xdr:cNvPr id="38" name="Group 37">
          <a:extLst>
            <a:ext uri="{FF2B5EF4-FFF2-40B4-BE49-F238E27FC236}">
              <a16:creationId xmlns:a16="http://schemas.microsoft.com/office/drawing/2014/main" id="{00000000-0008-0000-1700-000026000000}"/>
            </a:ext>
          </a:extLst>
        </xdr:cNvPr>
        <xdr:cNvGrpSpPr/>
      </xdr:nvGrpSpPr>
      <xdr:grpSpPr>
        <a:xfrm>
          <a:off x="4406900" y="21367750"/>
          <a:ext cx="5940000" cy="3600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7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17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17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7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7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577849</xdr:colOff>
      <xdr:row>3</xdr:row>
      <xdr:rowOff>157161</xdr:rowOff>
    </xdr:from>
    <xdr:to>
      <xdr:col>12</xdr:col>
      <xdr:colOff>127349</xdr:colOff>
      <xdr:row>11</xdr:row>
      <xdr:rowOff>139700</xdr:rowOff>
    </xdr:to>
    <xdr:sp macro="" textlink="">
      <xdr:nvSpPr>
        <xdr:cNvPr id="12" name="Rectangle 11" title="Text box">
          <a:extLst>
            <a:ext uri="{FF2B5EF4-FFF2-40B4-BE49-F238E27FC236}">
              <a16:creationId xmlns:a16="http://schemas.microsoft.com/office/drawing/2014/main" id="{00000000-0008-0000-1800-00000C000000}"/>
            </a:ext>
          </a:extLst>
        </xdr:cNvPr>
        <xdr:cNvSpPr/>
      </xdr:nvSpPr>
      <xdr:spPr>
        <a:xfrm>
          <a:off x="577849" y="3884611"/>
          <a:ext cx="9900000" cy="4954589"/>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374650</xdr:colOff>
      <xdr:row>0</xdr:row>
      <xdr:rowOff>1045929</xdr:rowOff>
    </xdr:to>
    <xdr:pic>
      <xdr:nvPicPr>
        <xdr:cNvPr id="28" name="Picture 27">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217206</xdr:colOff>
      <xdr:row>1</xdr:row>
      <xdr:rowOff>998608</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8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8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8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8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8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800-00001B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8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8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8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18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18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8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5" name="Freeform 64" descr="Icon of a finger pressing a button indicating users can click here" title="Finger pressing a button">
                <a:extLst>
                  <a:ext uri="{FF2B5EF4-FFF2-40B4-BE49-F238E27FC236}">
                    <a16:creationId xmlns:a16="http://schemas.microsoft.com/office/drawing/2014/main" id="{00000000-0008-0000-1800-00002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5">
                <a:extLst>
                  <a:ext uri="{FF2B5EF4-FFF2-40B4-BE49-F238E27FC236}">
                    <a16:creationId xmlns:a16="http://schemas.microsoft.com/office/drawing/2014/main" id="{00000000-0008-0000-1800-00002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6">
                <a:extLst>
                  <a:ext uri="{FF2B5EF4-FFF2-40B4-BE49-F238E27FC236}">
                    <a16:creationId xmlns:a16="http://schemas.microsoft.com/office/drawing/2014/main" id="{00000000-0008-0000-1800-00002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21</xdr:row>
      <xdr:rowOff>127000</xdr:rowOff>
    </xdr:from>
    <xdr:to>
      <xdr:col>11</xdr:col>
      <xdr:colOff>656800</xdr:colOff>
      <xdr:row>23</xdr:row>
      <xdr:rowOff>112350</xdr:rowOff>
    </xdr:to>
    <xdr:grpSp>
      <xdr:nvGrpSpPr>
        <xdr:cNvPr id="38" name="Group 37">
          <a:extLst>
            <a:ext uri="{FF2B5EF4-FFF2-40B4-BE49-F238E27FC236}">
              <a16:creationId xmlns:a16="http://schemas.microsoft.com/office/drawing/2014/main" id="{00000000-0008-0000-1800-000026000000}"/>
            </a:ext>
          </a:extLst>
        </xdr:cNvPr>
        <xdr:cNvGrpSpPr/>
      </xdr:nvGrpSpPr>
      <xdr:grpSpPr>
        <a:xfrm>
          <a:off x="4406900" y="19392900"/>
          <a:ext cx="5940000" cy="3600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8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18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18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8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8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400050</xdr:colOff>
      <xdr:row>0</xdr:row>
      <xdr:rowOff>1045929</xdr:rowOff>
    </xdr:to>
    <xdr:pic>
      <xdr:nvPicPr>
        <xdr:cNvPr id="28" name="Picture 27">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587375</xdr:colOff>
      <xdr:row>3</xdr:row>
      <xdr:rowOff>144463</xdr:rowOff>
    </xdr:from>
    <xdr:to>
      <xdr:col>12</xdr:col>
      <xdr:colOff>162275</xdr:colOff>
      <xdr:row>13</xdr:row>
      <xdr:rowOff>660400</xdr:rowOff>
    </xdr:to>
    <xdr:sp macro="" textlink="">
      <xdr:nvSpPr>
        <xdr:cNvPr id="32" name="Rectangle 31" descr="Text box highlighting text withing the box" title="Text box">
          <a:extLst>
            <a:ext uri="{FF2B5EF4-FFF2-40B4-BE49-F238E27FC236}">
              <a16:creationId xmlns:a16="http://schemas.microsoft.com/office/drawing/2014/main" id="{00000000-0008-0000-1900-000020000000}"/>
            </a:ext>
          </a:extLst>
        </xdr:cNvPr>
        <xdr:cNvSpPr/>
      </xdr:nvSpPr>
      <xdr:spPr>
        <a:xfrm>
          <a:off x="587375" y="3871913"/>
          <a:ext cx="9900000" cy="6694487"/>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xdr:row>
      <xdr:rowOff>0</xdr:rowOff>
    </xdr:from>
    <xdr:to>
      <xdr:col>9</xdr:col>
      <xdr:colOff>242606</xdr:colOff>
      <xdr:row>1</xdr:row>
      <xdr:rowOff>998608</xdr:rowOff>
    </xdr:to>
    <xdr:grpSp>
      <xdr:nvGrpSpPr>
        <xdr:cNvPr id="21" name="Group 20">
          <a:extLst>
            <a:ext uri="{FF2B5EF4-FFF2-40B4-BE49-F238E27FC236}">
              <a16:creationId xmlns:a16="http://schemas.microsoft.com/office/drawing/2014/main" id="{00000000-0008-0000-1900-000015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9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9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9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9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9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900-00001B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9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9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9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9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9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9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9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9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9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23</xdr:row>
      <xdr:rowOff>82550</xdr:rowOff>
    </xdr:from>
    <xdr:to>
      <xdr:col>11</xdr:col>
      <xdr:colOff>656800</xdr:colOff>
      <xdr:row>25</xdr:row>
      <xdr:rowOff>74250</xdr:rowOff>
    </xdr:to>
    <xdr:grpSp>
      <xdr:nvGrpSpPr>
        <xdr:cNvPr id="39" name="Group 38">
          <a:extLst>
            <a:ext uri="{FF2B5EF4-FFF2-40B4-BE49-F238E27FC236}">
              <a16:creationId xmlns:a16="http://schemas.microsoft.com/office/drawing/2014/main" id="{00000000-0008-0000-1900-000027000000}"/>
            </a:ext>
          </a:extLst>
        </xdr:cNvPr>
        <xdr:cNvGrpSpPr/>
      </xdr:nvGrpSpPr>
      <xdr:grpSpPr>
        <a:xfrm>
          <a:off x="4381500" y="21482050"/>
          <a:ext cx="5940000" cy="360000"/>
          <a:chOff x="4508500" y="20916899"/>
          <a:chExt cx="5940000" cy="360000"/>
        </a:xfrm>
        <a:effectLst>
          <a:outerShdw blurRad="50800" dist="38100" dir="5400000" algn="t" rotWithShape="0">
            <a:prstClr val="black">
              <a:alpha val="40000"/>
            </a:prstClr>
          </a:outerShdw>
        </a:effectLst>
      </xdr:grpSpPr>
      <xdr:sp macro="" textlink="">
        <xdr:nvSpPr>
          <xdr:cNvPr id="40"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900-00002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1" name="Group 14" descr="Icon of a finger pressing a button indicating to users they can click here" title="Finger pressing a button">
            <a:extLst>
              <a:ext uri="{FF2B5EF4-FFF2-40B4-BE49-F238E27FC236}">
                <a16:creationId xmlns:a16="http://schemas.microsoft.com/office/drawing/2014/main" id="{00000000-0008-0000-1900-000029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2" name="Freeform 64">
              <a:extLst>
                <a:ext uri="{FF2B5EF4-FFF2-40B4-BE49-F238E27FC236}">
                  <a16:creationId xmlns:a16="http://schemas.microsoft.com/office/drawing/2014/main" id="{00000000-0008-0000-1900-00002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5">
              <a:extLst>
                <a:ext uri="{FF2B5EF4-FFF2-40B4-BE49-F238E27FC236}">
                  <a16:creationId xmlns:a16="http://schemas.microsoft.com/office/drawing/2014/main" id="{00000000-0008-0000-1900-00002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6">
              <a:extLst>
                <a:ext uri="{FF2B5EF4-FFF2-40B4-BE49-F238E27FC236}">
                  <a16:creationId xmlns:a16="http://schemas.microsoft.com/office/drawing/2014/main" id="{00000000-0008-0000-1900-00002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596900</xdr:colOff>
      <xdr:row>3</xdr:row>
      <xdr:rowOff>127000</xdr:rowOff>
    </xdr:from>
    <xdr:to>
      <xdr:col>12</xdr:col>
      <xdr:colOff>127350</xdr:colOff>
      <xdr:row>19</xdr:row>
      <xdr:rowOff>228600</xdr:rowOff>
    </xdr:to>
    <xdr:sp macro="" textlink="">
      <xdr:nvSpPr>
        <xdr:cNvPr id="2" name="Rectangle 16">
          <a:extLst>
            <a:ext uri="{FF2B5EF4-FFF2-40B4-BE49-F238E27FC236}">
              <a16:creationId xmlns:a16="http://schemas.microsoft.com/office/drawing/2014/main" id="{00000000-0008-0000-1A00-000002000000}"/>
            </a:ext>
          </a:extLst>
        </xdr:cNvPr>
        <xdr:cNvSpPr/>
      </xdr:nvSpPr>
      <xdr:spPr>
        <a:xfrm>
          <a:off x="596900" y="4076700"/>
          <a:ext cx="9900000" cy="891540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8" name="Picture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1A00-000015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A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A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A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A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A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A00-00001B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A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A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A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1A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1A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A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5" name="Freeform 64" descr="Icon of a finger pressing a button indicating users can click here" title="Finger pressing a button">
                <a:extLst>
                  <a:ext uri="{FF2B5EF4-FFF2-40B4-BE49-F238E27FC236}">
                    <a16:creationId xmlns:a16="http://schemas.microsoft.com/office/drawing/2014/main" id="{00000000-0008-0000-1A00-00002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5">
                <a:extLst>
                  <a:ext uri="{FF2B5EF4-FFF2-40B4-BE49-F238E27FC236}">
                    <a16:creationId xmlns:a16="http://schemas.microsoft.com/office/drawing/2014/main" id="{00000000-0008-0000-1A00-00002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6">
                <a:extLst>
                  <a:ext uri="{FF2B5EF4-FFF2-40B4-BE49-F238E27FC236}">
                    <a16:creationId xmlns:a16="http://schemas.microsoft.com/office/drawing/2014/main" id="{00000000-0008-0000-1A00-00002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2</xdr:col>
      <xdr:colOff>654050</xdr:colOff>
      <xdr:row>29</xdr:row>
      <xdr:rowOff>120650</xdr:rowOff>
    </xdr:from>
    <xdr:to>
      <xdr:col>11</xdr:col>
      <xdr:colOff>650450</xdr:colOff>
      <xdr:row>31</xdr:row>
      <xdr:rowOff>112350</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4419600" y="23768050"/>
          <a:ext cx="5940000" cy="3600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A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1A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1A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1A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1A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374650</xdr:colOff>
      <xdr:row>0</xdr:row>
      <xdr:rowOff>1045929</xdr:rowOff>
    </xdr:to>
    <xdr:pic>
      <xdr:nvPicPr>
        <xdr:cNvPr id="28" name="Picture 27">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590550</xdr:colOff>
      <xdr:row>3</xdr:row>
      <xdr:rowOff>127000</xdr:rowOff>
    </xdr:from>
    <xdr:to>
      <xdr:col>12</xdr:col>
      <xdr:colOff>140050</xdr:colOff>
      <xdr:row>19</xdr:row>
      <xdr:rowOff>12700</xdr:rowOff>
    </xdr:to>
    <xdr:sp macro="" textlink="">
      <xdr:nvSpPr>
        <xdr:cNvPr id="27" name="Rectangle 16">
          <a:extLst>
            <a:ext uri="{FF2B5EF4-FFF2-40B4-BE49-F238E27FC236}">
              <a16:creationId xmlns:a16="http://schemas.microsoft.com/office/drawing/2014/main" id="{00000000-0008-0000-1B00-00001B000000}"/>
            </a:ext>
          </a:extLst>
        </xdr:cNvPr>
        <xdr:cNvSpPr/>
      </xdr:nvSpPr>
      <xdr:spPr>
        <a:xfrm>
          <a:off x="590550" y="4083050"/>
          <a:ext cx="9900000" cy="909320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xdr:row>
      <xdr:rowOff>0</xdr:rowOff>
    </xdr:from>
    <xdr:to>
      <xdr:col>9</xdr:col>
      <xdr:colOff>217206</xdr:colOff>
      <xdr:row>1</xdr:row>
      <xdr:rowOff>998608</xdr:rowOff>
    </xdr:to>
    <xdr:grpSp>
      <xdr:nvGrpSpPr>
        <xdr:cNvPr id="21" name="Group 20">
          <a:extLst>
            <a:ext uri="{FF2B5EF4-FFF2-40B4-BE49-F238E27FC236}">
              <a16:creationId xmlns:a16="http://schemas.microsoft.com/office/drawing/2014/main" id="{00000000-0008-0000-1B00-000015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B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B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B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B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B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9"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B00-00001D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B00-00001E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1"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B00-00001F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2"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B00-000020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B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B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B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B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B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B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29</xdr:row>
      <xdr:rowOff>114300</xdr:rowOff>
    </xdr:from>
    <xdr:to>
      <xdr:col>11</xdr:col>
      <xdr:colOff>656800</xdr:colOff>
      <xdr:row>31</xdr:row>
      <xdr:rowOff>112350</xdr:rowOff>
    </xdr:to>
    <xdr:grpSp>
      <xdr:nvGrpSpPr>
        <xdr:cNvPr id="39" name="Group 38">
          <a:extLst>
            <a:ext uri="{FF2B5EF4-FFF2-40B4-BE49-F238E27FC236}">
              <a16:creationId xmlns:a16="http://schemas.microsoft.com/office/drawing/2014/main" id="{00000000-0008-0000-1B00-000027000000}"/>
            </a:ext>
          </a:extLst>
        </xdr:cNvPr>
        <xdr:cNvGrpSpPr/>
      </xdr:nvGrpSpPr>
      <xdr:grpSpPr>
        <a:xfrm>
          <a:off x="4406900" y="236601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0"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B00-00002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1" name="Group 14" descr="Icon of a finger pressing a button indicating to users they can click here" title="Finger pressing a button">
            <a:extLst>
              <a:ext uri="{FF2B5EF4-FFF2-40B4-BE49-F238E27FC236}">
                <a16:creationId xmlns:a16="http://schemas.microsoft.com/office/drawing/2014/main" id="{00000000-0008-0000-1B00-000029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2" name="Freeform 64">
              <a:extLst>
                <a:ext uri="{FF2B5EF4-FFF2-40B4-BE49-F238E27FC236}">
                  <a16:creationId xmlns:a16="http://schemas.microsoft.com/office/drawing/2014/main" id="{00000000-0008-0000-1B00-00002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5">
              <a:extLst>
                <a:ext uri="{FF2B5EF4-FFF2-40B4-BE49-F238E27FC236}">
                  <a16:creationId xmlns:a16="http://schemas.microsoft.com/office/drawing/2014/main" id="{00000000-0008-0000-1B00-00002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6">
              <a:extLst>
                <a:ext uri="{FF2B5EF4-FFF2-40B4-BE49-F238E27FC236}">
                  <a16:creationId xmlns:a16="http://schemas.microsoft.com/office/drawing/2014/main" id="{00000000-0008-0000-1B00-00002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584199</xdr:colOff>
      <xdr:row>3</xdr:row>
      <xdr:rowOff>155577</xdr:rowOff>
    </xdr:from>
    <xdr:to>
      <xdr:col>12</xdr:col>
      <xdr:colOff>146399</xdr:colOff>
      <xdr:row>13</xdr:row>
      <xdr:rowOff>6350</xdr:rowOff>
    </xdr:to>
    <xdr:sp macro="" textlink="">
      <xdr:nvSpPr>
        <xdr:cNvPr id="22" name="Rectangle 21" title="Text box">
          <a:extLst>
            <a:ext uri="{FF2B5EF4-FFF2-40B4-BE49-F238E27FC236}">
              <a16:creationId xmlns:a16="http://schemas.microsoft.com/office/drawing/2014/main" id="{00000000-0008-0000-1C00-000016000000}"/>
            </a:ext>
          </a:extLst>
        </xdr:cNvPr>
        <xdr:cNvSpPr/>
      </xdr:nvSpPr>
      <xdr:spPr>
        <a:xfrm>
          <a:off x="584199" y="4117977"/>
          <a:ext cx="9900000" cy="6245223"/>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387350</xdr:colOff>
      <xdr:row>0</xdr:row>
      <xdr:rowOff>1045929</xdr:rowOff>
    </xdr:to>
    <xdr:pic>
      <xdr:nvPicPr>
        <xdr:cNvPr id="28" name="Picture 27">
          <a:extLst>
            <a:ext uri="{FF2B5EF4-FFF2-40B4-BE49-F238E27FC236}">
              <a16:creationId xmlns:a16="http://schemas.microsoft.com/office/drawing/2014/main" id="{00000000-0008-0000-1C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69850</xdr:colOff>
      <xdr:row>1</xdr:row>
      <xdr:rowOff>0</xdr:rowOff>
    </xdr:from>
    <xdr:to>
      <xdr:col>9</xdr:col>
      <xdr:colOff>223556</xdr:colOff>
      <xdr:row>1</xdr:row>
      <xdr:rowOff>998608</xdr:rowOff>
    </xdr:to>
    <xdr:grpSp>
      <xdr:nvGrpSpPr>
        <xdr:cNvPr id="21" name="Group 20">
          <a:extLst>
            <a:ext uri="{FF2B5EF4-FFF2-40B4-BE49-F238E27FC236}">
              <a16:creationId xmlns:a16="http://schemas.microsoft.com/office/drawing/2014/main" id="{00000000-0008-0000-1C00-000015000000}"/>
            </a:ext>
          </a:extLst>
        </xdr:cNvPr>
        <xdr:cNvGrpSpPr/>
      </xdr:nvGrpSpPr>
      <xdr:grpSpPr>
        <a:xfrm>
          <a:off x="69850" y="1200150"/>
          <a:ext cx="8510306" cy="998608"/>
          <a:chOff x="111285" y="16810182"/>
          <a:chExt cx="8541233" cy="1001494"/>
        </a:xfrm>
      </xdr:grpSpPr>
      <xdr:sp macro="" textlink="">
        <xdr:nvSpPr>
          <xdr:cNvPr id="23"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C00-000017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4"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C00-000018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5"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C00-000019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6"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C00-00001A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7"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C00-00001B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9"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C00-00001D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C00-00001E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1"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C00-00001F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2"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C00-000020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C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C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C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C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C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C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23</xdr:row>
      <xdr:rowOff>120650</xdr:rowOff>
    </xdr:from>
    <xdr:to>
      <xdr:col>11</xdr:col>
      <xdr:colOff>656800</xdr:colOff>
      <xdr:row>25</xdr:row>
      <xdr:rowOff>118700</xdr:rowOff>
    </xdr:to>
    <xdr:grpSp>
      <xdr:nvGrpSpPr>
        <xdr:cNvPr id="45" name="Group 44">
          <a:extLst>
            <a:ext uri="{FF2B5EF4-FFF2-40B4-BE49-F238E27FC236}">
              <a16:creationId xmlns:a16="http://schemas.microsoft.com/office/drawing/2014/main" id="{00000000-0008-0000-1C00-00002D000000}"/>
            </a:ext>
          </a:extLst>
        </xdr:cNvPr>
        <xdr:cNvGrpSpPr/>
      </xdr:nvGrpSpPr>
      <xdr:grpSpPr>
        <a:xfrm>
          <a:off x="4394200" y="210439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6"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C00-00002E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7" name="Group 14" descr="Icon of a finger pressing a button indicating to users they can click here" title="Finger pressing a button">
            <a:extLst>
              <a:ext uri="{FF2B5EF4-FFF2-40B4-BE49-F238E27FC236}">
                <a16:creationId xmlns:a16="http://schemas.microsoft.com/office/drawing/2014/main" id="{00000000-0008-0000-1C00-00002F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8" name="Freeform 64">
              <a:extLst>
                <a:ext uri="{FF2B5EF4-FFF2-40B4-BE49-F238E27FC236}">
                  <a16:creationId xmlns:a16="http://schemas.microsoft.com/office/drawing/2014/main" id="{00000000-0008-0000-1C00-00003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9" name="Freeform 65">
              <a:extLst>
                <a:ext uri="{FF2B5EF4-FFF2-40B4-BE49-F238E27FC236}">
                  <a16:creationId xmlns:a16="http://schemas.microsoft.com/office/drawing/2014/main" id="{00000000-0008-0000-1C00-00003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1C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557438</xdr:colOff>
      <xdr:row>12</xdr:row>
      <xdr:rowOff>196851</xdr:rowOff>
    </xdr:from>
    <xdr:to>
      <xdr:col>12</xdr:col>
      <xdr:colOff>93888</xdr:colOff>
      <xdr:row>16</xdr:row>
      <xdr:rowOff>209550</xdr:rowOff>
    </xdr:to>
    <xdr:sp macro="" textlink="">
      <xdr:nvSpPr>
        <xdr:cNvPr id="3" name="Rectangle 1" descr="Tex box which draws attention to text containted within the box" title="Text box">
          <a:extLst>
            <a:ext uri="{FF2B5EF4-FFF2-40B4-BE49-F238E27FC236}">
              <a16:creationId xmlns:a16="http://schemas.microsoft.com/office/drawing/2014/main" id="{00000000-0008-0000-0200-000003000000}"/>
            </a:ext>
          </a:extLst>
        </xdr:cNvPr>
        <xdr:cNvSpPr/>
      </xdr:nvSpPr>
      <xdr:spPr>
        <a:xfrm>
          <a:off x="557438" y="9321801"/>
          <a:ext cx="9413875" cy="1889124"/>
        </a:xfrm>
        <a:prstGeom prst="rect">
          <a:avLst/>
        </a:prstGeom>
        <a:noFill/>
        <a:ln w="28575">
          <a:solidFill>
            <a:srgbClr val="612C69"/>
          </a:solidFill>
          <a:prstDash val="solid"/>
        </a:ln>
        <a:effectLst>
          <a:glow rad="63500">
            <a:srgbClr val="612C69">
              <a:alpha val="6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186460</xdr:colOff>
      <xdr:row>1</xdr:row>
      <xdr:rowOff>0</xdr:rowOff>
    </xdr:from>
    <xdr:to>
      <xdr:col>7</xdr:col>
      <xdr:colOff>380085</xdr:colOff>
      <xdr:row>1</xdr:row>
      <xdr:rowOff>994637</xdr:rowOff>
    </xdr:to>
    <xdr:grpSp>
      <xdr:nvGrpSpPr>
        <xdr:cNvPr id="56" name="Group 55">
          <a:extLst>
            <a:ext uri="{FF2B5EF4-FFF2-40B4-BE49-F238E27FC236}">
              <a16:creationId xmlns:a16="http://schemas.microsoft.com/office/drawing/2014/main" id="{00000000-0008-0000-0200-000038000000}"/>
            </a:ext>
          </a:extLst>
        </xdr:cNvPr>
        <xdr:cNvGrpSpPr/>
      </xdr:nvGrpSpPr>
      <xdr:grpSpPr>
        <a:xfrm>
          <a:off x="186460" y="1200150"/>
          <a:ext cx="7261175" cy="994637"/>
          <a:chOff x="190671" y="7326128"/>
          <a:chExt cx="7328682" cy="1000823"/>
        </a:xfrm>
      </xdr:grpSpPr>
      <xdr:grpSp>
        <xdr:nvGrpSpPr>
          <xdr:cNvPr id="57" name="Group 56">
            <a:extLst>
              <a:ext uri="{FF2B5EF4-FFF2-40B4-BE49-F238E27FC236}">
                <a16:creationId xmlns:a16="http://schemas.microsoft.com/office/drawing/2014/main" id="{00000000-0008-0000-0200-000039000000}"/>
              </a:ext>
            </a:extLst>
          </xdr:cNvPr>
          <xdr:cNvGrpSpPr>
            <a:grpSpLocks noChangeAspect="1"/>
          </xdr:cNvGrpSpPr>
        </xdr:nvGrpSpPr>
        <xdr:grpSpPr>
          <a:xfrm>
            <a:off x="200525" y="7729502"/>
            <a:ext cx="7318828" cy="597449"/>
            <a:chOff x="594285" y="1612006"/>
            <a:chExt cx="8110877" cy="655582"/>
          </a:xfrm>
        </xdr:grpSpPr>
        <xdr:sp macro="" textlink="">
          <xdr:nvSpPr>
            <xdr:cNvPr id="65" name="Text Box 1" descr="Select this button to go to Part B of the tool" title="Part B">
              <a:hlinkClick xmlns:r="http://schemas.openxmlformats.org/officeDocument/2006/relationships" r:id="rId2"/>
              <a:extLst>
                <a:ext uri="{FF2B5EF4-FFF2-40B4-BE49-F238E27FC236}">
                  <a16:creationId xmlns:a16="http://schemas.microsoft.com/office/drawing/2014/main" id="{00000000-0008-0000-0200-000041000000}"/>
                </a:ext>
              </a:extLst>
            </xdr:cNvPr>
            <xdr:cNvSpPr txBox="1">
              <a:spLocks noChangeArrowheads="1"/>
            </xdr:cNvSpPr>
          </xdr:nvSpPr>
          <xdr:spPr bwMode="auto">
            <a:xfrm>
              <a:off x="3388327" y="1619588"/>
              <a:ext cx="720748" cy="6480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66" name="Text Box 1" descr="Select this button to go to the Home page" title="Home button">
              <a:hlinkClick xmlns:r="http://schemas.openxmlformats.org/officeDocument/2006/relationships" r:id="rId3"/>
              <a:extLst>
                <a:ext uri="{FF2B5EF4-FFF2-40B4-BE49-F238E27FC236}">
                  <a16:creationId xmlns:a16="http://schemas.microsoft.com/office/drawing/2014/main" id="{00000000-0008-0000-0200-000042000000}"/>
                </a:ext>
              </a:extLst>
            </xdr:cNvPr>
            <xdr:cNvSpPr txBox="1">
              <a:spLocks noChangeArrowheads="1"/>
            </xdr:cNvSpPr>
          </xdr:nvSpPr>
          <xdr:spPr bwMode="auto">
            <a:xfrm>
              <a:off x="594285" y="1612006"/>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71" name="Text Box 1" descr="Select this button to go to Part A of the tool" title="Part A - Overview">
              <a:hlinkClick xmlns:r="http://schemas.openxmlformats.org/officeDocument/2006/relationships" r:id="rId4"/>
              <a:extLst>
                <a:ext uri="{FF2B5EF4-FFF2-40B4-BE49-F238E27FC236}">
                  <a16:creationId xmlns:a16="http://schemas.microsoft.com/office/drawing/2014/main" id="{00000000-0008-0000-0200-000047000000}"/>
                </a:ext>
              </a:extLst>
            </xdr:cNvPr>
            <xdr:cNvSpPr txBox="1">
              <a:spLocks noChangeArrowheads="1"/>
            </xdr:cNvSpPr>
          </xdr:nvSpPr>
          <xdr:spPr bwMode="auto">
            <a:xfrm>
              <a:off x="2450742" y="1615049"/>
              <a:ext cx="720000" cy="648000"/>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76" name="Text Box 1" descr="Select this button to go to the Your Plan section of the tool" title="Your Plan">
              <a:hlinkClick xmlns:r="http://schemas.openxmlformats.org/officeDocument/2006/relationships" r:id="rId5"/>
              <a:extLst>
                <a:ext uri="{FF2B5EF4-FFF2-40B4-BE49-F238E27FC236}">
                  <a16:creationId xmlns:a16="http://schemas.microsoft.com/office/drawing/2014/main" id="{00000000-0008-0000-0200-00004C000000}"/>
                </a:ext>
              </a:extLst>
            </xdr:cNvPr>
            <xdr:cNvSpPr txBox="1">
              <a:spLocks noChangeArrowheads="1"/>
            </xdr:cNvSpPr>
          </xdr:nvSpPr>
          <xdr:spPr bwMode="auto">
            <a:xfrm>
              <a:off x="5256888" y="1612900"/>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81" name="Text Box 1" descr="Select this button to go to the Indicators appendix" title="Appendix - Indicators">
              <a:hlinkClick xmlns:r="http://schemas.openxmlformats.org/officeDocument/2006/relationships" r:id="rId6"/>
              <a:extLst>
                <a:ext uri="{FF2B5EF4-FFF2-40B4-BE49-F238E27FC236}">
                  <a16:creationId xmlns:a16="http://schemas.microsoft.com/office/drawing/2014/main" id="{00000000-0008-0000-0200-000051000000}"/>
                </a:ext>
              </a:extLst>
            </xdr:cNvPr>
            <xdr:cNvSpPr txBox="1">
              <a:spLocks noChangeArrowheads="1"/>
            </xdr:cNvSpPr>
          </xdr:nvSpPr>
          <xdr:spPr bwMode="auto">
            <a:xfrm>
              <a:off x="7554230" y="1613128"/>
              <a:ext cx="1150932"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82" name="Text Box 1" descr="Select this button to go to the Data Sources appendix" title="Appendix - Data Sources">
              <a:hlinkClick xmlns:r="http://schemas.openxmlformats.org/officeDocument/2006/relationships" r:id="rId7"/>
              <a:extLst>
                <a:ext uri="{FF2B5EF4-FFF2-40B4-BE49-F238E27FC236}">
                  <a16:creationId xmlns:a16="http://schemas.microsoft.com/office/drawing/2014/main" id="{00000000-0008-0000-0200-000052000000}"/>
                </a:ext>
              </a:extLst>
            </xdr:cNvPr>
            <xdr:cNvSpPr txBox="1">
              <a:spLocks noChangeArrowheads="1"/>
            </xdr:cNvSpPr>
          </xdr:nvSpPr>
          <xdr:spPr bwMode="auto">
            <a:xfrm>
              <a:off x="6189981" y="1614250"/>
              <a:ext cx="1150186"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85" name="Text Box 1" descr="Select this button to go to the Business Goals section of the tool" title="Business Goals">
              <a:hlinkClick xmlns:r="http://schemas.openxmlformats.org/officeDocument/2006/relationships" r:id="rId8"/>
              <a:extLst>
                <a:ext uri="{FF2B5EF4-FFF2-40B4-BE49-F238E27FC236}">
                  <a16:creationId xmlns:a16="http://schemas.microsoft.com/office/drawing/2014/main" id="{00000000-0008-0000-0200-000055000000}"/>
                </a:ext>
              </a:extLst>
            </xdr:cNvPr>
            <xdr:cNvSpPr txBox="1">
              <a:spLocks noChangeArrowheads="1"/>
            </xdr:cNvSpPr>
          </xdr:nvSpPr>
          <xdr:spPr bwMode="auto">
            <a:xfrm>
              <a:off x="1520479" y="1613129"/>
              <a:ext cx="720000" cy="648000"/>
            </a:xfrm>
            <a:prstGeom prst="roundRect">
              <a:avLst/>
            </a:prstGeom>
            <a:solidFill>
              <a:srgbClr val="612C69"/>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Business goals</a:t>
              </a:r>
            </a:p>
          </xdr:txBody>
        </xdr:sp>
        <xdr:sp macro="" textlink="">
          <xdr:nvSpPr>
            <xdr:cNvPr id="86" name="Text Box 1" descr="Select this button to go to Part C of the tool" title="Part C">
              <a:hlinkClick xmlns:r="http://schemas.openxmlformats.org/officeDocument/2006/relationships" r:id="rId9"/>
              <a:extLst>
                <a:ext uri="{FF2B5EF4-FFF2-40B4-BE49-F238E27FC236}">
                  <a16:creationId xmlns:a16="http://schemas.microsoft.com/office/drawing/2014/main" id="{00000000-0008-0000-0200-000056000000}"/>
                </a:ext>
              </a:extLst>
            </xdr:cNvPr>
            <xdr:cNvSpPr txBox="1">
              <a:spLocks noChangeArrowheads="1"/>
            </xdr:cNvSpPr>
          </xdr:nvSpPr>
          <xdr:spPr bwMode="auto">
            <a:xfrm>
              <a:off x="4331762" y="1613702"/>
              <a:ext cx="720000" cy="648000"/>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grpSp>
        <xdr:nvGrpSpPr>
          <xdr:cNvPr id="58" name="Group 57">
            <a:extLst>
              <a:ext uri="{FF2B5EF4-FFF2-40B4-BE49-F238E27FC236}">
                <a16:creationId xmlns:a16="http://schemas.microsoft.com/office/drawing/2014/main" id="{00000000-0008-0000-0200-00003A000000}"/>
              </a:ext>
            </a:extLst>
          </xdr:cNvPr>
          <xdr:cNvGrpSpPr/>
        </xdr:nvGrpSpPr>
        <xdr:grpSpPr>
          <a:xfrm>
            <a:off x="190671" y="7326128"/>
            <a:ext cx="3168072" cy="229592"/>
            <a:chOff x="622301" y="1200150"/>
            <a:chExt cx="3151867" cy="228600"/>
          </a:xfrm>
        </xdr:grpSpPr>
        <xdr:sp macro="" textlink="">
          <xdr:nvSpPr>
            <xdr:cNvPr id="59" name="TextBox 1">
              <a:extLst>
                <a:ext uri="{FF2B5EF4-FFF2-40B4-BE49-F238E27FC236}">
                  <a16:creationId xmlns:a16="http://schemas.microsoft.com/office/drawing/2014/main" id="{00000000-0008-0000-0200-00003B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60" name="Group 59"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200-00003C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61" name="Freeform 64" descr="Icon of a finger pressing a button indicating users can click here" title="Finger pressing a button">
                <a:extLst>
                  <a:ext uri="{FF2B5EF4-FFF2-40B4-BE49-F238E27FC236}">
                    <a16:creationId xmlns:a16="http://schemas.microsoft.com/office/drawing/2014/main" id="{00000000-0008-0000-0200-00003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3" name="Freeform 65">
                <a:extLst>
                  <a:ext uri="{FF2B5EF4-FFF2-40B4-BE49-F238E27FC236}">
                    <a16:creationId xmlns:a16="http://schemas.microsoft.com/office/drawing/2014/main" id="{00000000-0008-0000-0200-00003F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4" name="Freeform 66">
                <a:extLst>
                  <a:ext uri="{FF2B5EF4-FFF2-40B4-BE49-F238E27FC236}">
                    <a16:creationId xmlns:a16="http://schemas.microsoft.com/office/drawing/2014/main" id="{00000000-0008-0000-0200-000040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1</xdr:col>
      <xdr:colOff>550017</xdr:colOff>
      <xdr:row>3</xdr:row>
      <xdr:rowOff>254660</xdr:rowOff>
    </xdr:from>
    <xdr:to>
      <xdr:col>2</xdr:col>
      <xdr:colOff>435017</xdr:colOff>
      <xdr:row>4</xdr:row>
      <xdr:rowOff>347960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140567" y="5099710"/>
          <a:ext cx="3060000" cy="360000"/>
          <a:chOff x="956417" y="5118760"/>
          <a:chExt cx="3060000" cy="360000"/>
        </a:xfrm>
      </xdr:grpSpPr>
      <xdr:sp macro="" textlink="">
        <xdr:nvSpPr>
          <xdr:cNvPr id="62" name="Text Box 1" descr="Click this link to view the NDIS Code of Conduct" title="Link to NDIS Code of Conduct">
            <a:hlinkClick xmlns:r="http://schemas.openxmlformats.org/officeDocument/2006/relationships" r:id="rId10"/>
            <a:extLst>
              <a:ext uri="{FF2B5EF4-FFF2-40B4-BE49-F238E27FC236}">
                <a16:creationId xmlns:a16="http://schemas.microsoft.com/office/drawing/2014/main" id="{00000000-0008-0000-0200-00003E000000}"/>
              </a:ext>
            </a:extLst>
          </xdr:cNvPr>
          <xdr:cNvSpPr txBox="1">
            <a:spLocks noChangeArrowheads="1"/>
          </xdr:cNvSpPr>
        </xdr:nvSpPr>
        <xdr:spPr bwMode="auto">
          <a:xfrm>
            <a:off x="956417" y="5118760"/>
            <a:ext cx="306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468000" tIns="0" rIns="0" bIns="0" anchor="ctr" anchorCtr="0" upright="1"/>
          <a:lstStyle/>
          <a:p>
            <a:pPr algn="l" rtl="0">
              <a:defRPr sz="1000"/>
            </a:pPr>
            <a:r>
              <a:rPr lang="en-AU" sz="1400" b="0" i="0" u="none" strike="noStrike" baseline="0">
                <a:solidFill>
                  <a:schemeClr val="bg1"/>
                </a:solidFill>
                <a:latin typeface="Calibri"/>
                <a:cs typeface="Calibri"/>
              </a:rPr>
              <a:t>NDIS Code of Conduct</a:t>
            </a:r>
          </a:p>
        </xdr:txBody>
      </xdr:sp>
      <xdr:grpSp>
        <xdr:nvGrpSpPr>
          <xdr:cNvPr id="96" name="Group 14" descr="Icon of a finger pressing a button indicating to users they can click here" title="Finger pressing a button">
            <a:extLst>
              <a:ext uri="{FF2B5EF4-FFF2-40B4-BE49-F238E27FC236}">
                <a16:creationId xmlns:a16="http://schemas.microsoft.com/office/drawing/2014/main" id="{00000000-0008-0000-0200-000060000000}"/>
              </a:ext>
            </a:extLst>
          </xdr:cNvPr>
          <xdr:cNvGrpSpPr>
            <a:grpSpLocks noChangeAspect="1"/>
          </xdr:cNvGrpSpPr>
        </xdr:nvGrpSpPr>
        <xdr:grpSpPr>
          <a:xfrm>
            <a:off x="1130300" y="5194300"/>
            <a:ext cx="161713" cy="212825"/>
            <a:chOff x="1930400" y="2159000"/>
            <a:chExt cx="376238" cy="533400"/>
          </a:xfrm>
          <a:solidFill>
            <a:schemeClr val="bg1"/>
          </a:solidFill>
        </xdr:grpSpPr>
        <xdr:sp macro="" textlink="">
          <xdr:nvSpPr>
            <xdr:cNvPr id="97" name="Freeform 64">
              <a:extLst>
                <a:ext uri="{FF2B5EF4-FFF2-40B4-BE49-F238E27FC236}">
                  <a16:creationId xmlns:a16="http://schemas.microsoft.com/office/drawing/2014/main" id="{00000000-0008-0000-0200-000061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98" name="Freeform 65">
              <a:extLst>
                <a:ext uri="{FF2B5EF4-FFF2-40B4-BE49-F238E27FC236}">
                  <a16:creationId xmlns:a16="http://schemas.microsoft.com/office/drawing/2014/main" id="{00000000-0008-0000-0200-000062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0" name="Freeform 66">
              <a:extLst>
                <a:ext uri="{FF2B5EF4-FFF2-40B4-BE49-F238E27FC236}">
                  <a16:creationId xmlns:a16="http://schemas.microsoft.com/office/drawing/2014/main" id="{00000000-0008-0000-0200-00006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549524</xdr:colOff>
      <xdr:row>8</xdr:row>
      <xdr:rowOff>33066</xdr:rowOff>
    </xdr:from>
    <xdr:to>
      <xdr:col>2</xdr:col>
      <xdr:colOff>434524</xdr:colOff>
      <xdr:row>8</xdr:row>
      <xdr:rowOff>393066</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1140074" y="7684816"/>
          <a:ext cx="3060000" cy="360000"/>
          <a:chOff x="955924" y="7703866"/>
          <a:chExt cx="3060000" cy="360000"/>
        </a:xfrm>
      </xdr:grpSpPr>
      <xdr:sp macro="" textlink="">
        <xdr:nvSpPr>
          <xdr:cNvPr id="15" name="Text Box 1">
            <a:hlinkClick xmlns:r="http://schemas.openxmlformats.org/officeDocument/2006/relationships" r:id="rId11"/>
            <a:extLst>
              <a:ext uri="{FF2B5EF4-FFF2-40B4-BE49-F238E27FC236}">
                <a16:creationId xmlns:a16="http://schemas.microsoft.com/office/drawing/2014/main" id="{00000000-0008-0000-0200-00000F000000}"/>
              </a:ext>
            </a:extLst>
          </xdr:cNvPr>
          <xdr:cNvSpPr txBox="1">
            <a:spLocks noChangeArrowheads="1"/>
          </xdr:cNvSpPr>
        </xdr:nvSpPr>
        <xdr:spPr bwMode="auto">
          <a:xfrm>
            <a:off x="955924" y="7703866"/>
            <a:ext cx="306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468000" tIns="0" rIns="0" bIns="0" anchor="ctr" anchorCtr="0" upright="1"/>
          <a:lstStyle/>
          <a:p>
            <a:pPr algn="l" rtl="0">
              <a:defRPr sz="1000"/>
            </a:pPr>
            <a:r>
              <a:rPr lang="en-AU" sz="1400" b="0" i="0" u="none" strike="noStrike" baseline="0">
                <a:solidFill>
                  <a:schemeClr val="bg1"/>
                </a:solidFill>
                <a:latin typeface="Calibri"/>
                <a:cs typeface="Calibri"/>
              </a:rPr>
              <a:t>Explore Data | NDIS</a:t>
            </a:r>
          </a:p>
        </xdr:txBody>
      </xdr:sp>
      <xdr:grpSp>
        <xdr:nvGrpSpPr>
          <xdr:cNvPr id="101" name="Group 14" descr="Icon of a finger pressing a button indicating to users they can click here" title="Finger pressing a button">
            <a:extLst>
              <a:ext uri="{FF2B5EF4-FFF2-40B4-BE49-F238E27FC236}">
                <a16:creationId xmlns:a16="http://schemas.microsoft.com/office/drawing/2014/main" id="{00000000-0008-0000-0200-000065000000}"/>
              </a:ext>
            </a:extLst>
          </xdr:cNvPr>
          <xdr:cNvGrpSpPr>
            <a:grpSpLocks noChangeAspect="1"/>
          </xdr:cNvGrpSpPr>
        </xdr:nvGrpSpPr>
        <xdr:grpSpPr>
          <a:xfrm>
            <a:off x="1130300" y="7766050"/>
            <a:ext cx="161713" cy="212825"/>
            <a:chOff x="1930400" y="2159000"/>
            <a:chExt cx="376238" cy="533400"/>
          </a:xfrm>
          <a:solidFill>
            <a:schemeClr val="bg1"/>
          </a:solidFill>
        </xdr:grpSpPr>
        <xdr:sp macro="" textlink="">
          <xdr:nvSpPr>
            <xdr:cNvPr id="102" name="Freeform 64">
              <a:extLst>
                <a:ext uri="{FF2B5EF4-FFF2-40B4-BE49-F238E27FC236}">
                  <a16:creationId xmlns:a16="http://schemas.microsoft.com/office/drawing/2014/main" id="{00000000-0008-0000-0200-00006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3" name="Freeform 65">
              <a:extLst>
                <a:ext uri="{FF2B5EF4-FFF2-40B4-BE49-F238E27FC236}">
                  <a16:creationId xmlns:a16="http://schemas.microsoft.com/office/drawing/2014/main" id="{00000000-0008-0000-0200-00006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4" name="Freeform 66">
              <a:extLst>
                <a:ext uri="{FF2B5EF4-FFF2-40B4-BE49-F238E27FC236}">
                  <a16:creationId xmlns:a16="http://schemas.microsoft.com/office/drawing/2014/main" id="{00000000-0008-0000-0200-00006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548040</xdr:colOff>
      <xdr:row>4</xdr:row>
      <xdr:rowOff>634173</xdr:rowOff>
    </xdr:from>
    <xdr:to>
      <xdr:col>2</xdr:col>
      <xdr:colOff>433040</xdr:colOff>
      <xdr:row>5</xdr:row>
      <xdr:rowOff>359173</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138590" y="5745923"/>
          <a:ext cx="3060000" cy="360000"/>
          <a:chOff x="954440" y="5764973"/>
          <a:chExt cx="3060000" cy="360000"/>
        </a:xfrm>
      </xdr:grpSpPr>
      <xdr:sp macro="" textlink="">
        <xdr:nvSpPr>
          <xdr:cNvPr id="93" name="Text Box 1">
            <a:hlinkClick xmlns:r="http://schemas.openxmlformats.org/officeDocument/2006/relationships" r:id="rId12"/>
            <a:extLst>
              <a:ext uri="{FF2B5EF4-FFF2-40B4-BE49-F238E27FC236}">
                <a16:creationId xmlns:a16="http://schemas.microsoft.com/office/drawing/2014/main" id="{00000000-0008-0000-0200-00005D000000}"/>
              </a:ext>
            </a:extLst>
          </xdr:cNvPr>
          <xdr:cNvSpPr txBox="1">
            <a:spLocks noChangeArrowheads="1"/>
          </xdr:cNvSpPr>
        </xdr:nvSpPr>
        <xdr:spPr bwMode="auto">
          <a:xfrm>
            <a:off x="954440" y="5764973"/>
            <a:ext cx="306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468000" tIns="0" rIns="0" bIns="0" anchor="ctr" anchorCtr="0" upright="1"/>
          <a:lstStyle/>
          <a:p>
            <a:pPr algn="l" rtl="0">
              <a:defRPr sz="1000"/>
            </a:pPr>
            <a:r>
              <a:rPr lang="en-AU" sz="1400" b="0" i="0" u="none" strike="noStrike" baseline="0">
                <a:solidFill>
                  <a:schemeClr val="bg1"/>
                </a:solidFill>
                <a:latin typeface="Calibri"/>
                <a:cs typeface="Calibri"/>
              </a:rPr>
              <a:t>NDIS  provider requirements</a:t>
            </a:r>
          </a:p>
        </xdr:txBody>
      </xdr:sp>
      <xdr:grpSp>
        <xdr:nvGrpSpPr>
          <xdr:cNvPr id="105" name="Group 14" descr="Icon of a finger pressing a button indicating to users they can click here" title="Finger pressing a button">
            <a:extLst>
              <a:ext uri="{FF2B5EF4-FFF2-40B4-BE49-F238E27FC236}">
                <a16:creationId xmlns:a16="http://schemas.microsoft.com/office/drawing/2014/main" id="{00000000-0008-0000-0200-000069000000}"/>
              </a:ext>
            </a:extLst>
          </xdr:cNvPr>
          <xdr:cNvGrpSpPr>
            <a:grpSpLocks noChangeAspect="1"/>
          </xdr:cNvGrpSpPr>
        </xdr:nvGrpSpPr>
        <xdr:grpSpPr>
          <a:xfrm>
            <a:off x="1130300" y="5842000"/>
            <a:ext cx="161713" cy="212825"/>
            <a:chOff x="1930400" y="2159000"/>
            <a:chExt cx="376238" cy="533400"/>
          </a:xfrm>
          <a:solidFill>
            <a:schemeClr val="bg1"/>
          </a:solidFill>
        </xdr:grpSpPr>
        <xdr:sp macro="" textlink="">
          <xdr:nvSpPr>
            <xdr:cNvPr id="106" name="Freeform 64">
              <a:extLst>
                <a:ext uri="{FF2B5EF4-FFF2-40B4-BE49-F238E27FC236}">
                  <a16:creationId xmlns:a16="http://schemas.microsoft.com/office/drawing/2014/main" id="{00000000-0008-0000-0200-00006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7" name="Freeform 65">
              <a:extLst>
                <a:ext uri="{FF2B5EF4-FFF2-40B4-BE49-F238E27FC236}">
                  <a16:creationId xmlns:a16="http://schemas.microsoft.com/office/drawing/2014/main" id="{00000000-0008-0000-0200-00006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15" name="Freeform 66">
              <a:extLst>
                <a:ext uri="{FF2B5EF4-FFF2-40B4-BE49-F238E27FC236}">
                  <a16:creationId xmlns:a16="http://schemas.microsoft.com/office/drawing/2014/main" id="{00000000-0008-0000-0200-000073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549607</xdr:colOff>
      <xdr:row>6</xdr:row>
      <xdr:rowOff>35088</xdr:rowOff>
    </xdr:from>
    <xdr:to>
      <xdr:col>2</xdr:col>
      <xdr:colOff>434607</xdr:colOff>
      <xdr:row>6</xdr:row>
      <xdr:rowOff>395088</xdr:rowOff>
    </xdr:to>
    <xdr:grpSp>
      <xdr:nvGrpSpPr>
        <xdr:cNvPr id="10" name="Group 9">
          <a:extLst>
            <a:ext uri="{FF2B5EF4-FFF2-40B4-BE49-F238E27FC236}">
              <a16:creationId xmlns:a16="http://schemas.microsoft.com/office/drawing/2014/main" id="{00000000-0008-0000-0200-00000A000000}"/>
            </a:ext>
          </a:extLst>
        </xdr:cNvPr>
        <xdr:cNvGrpSpPr/>
      </xdr:nvGrpSpPr>
      <xdr:grpSpPr>
        <a:xfrm>
          <a:off x="1140157" y="6416838"/>
          <a:ext cx="3060000" cy="360000"/>
          <a:chOff x="956007" y="6435888"/>
          <a:chExt cx="3060000" cy="360000"/>
        </a:xfrm>
      </xdr:grpSpPr>
      <xdr:sp macro="" textlink="">
        <xdr:nvSpPr>
          <xdr:cNvPr id="94" name="Text Box 1">
            <a:hlinkClick xmlns:r="http://schemas.openxmlformats.org/officeDocument/2006/relationships" r:id="rId13"/>
            <a:extLst>
              <a:ext uri="{FF2B5EF4-FFF2-40B4-BE49-F238E27FC236}">
                <a16:creationId xmlns:a16="http://schemas.microsoft.com/office/drawing/2014/main" id="{00000000-0008-0000-0200-00005E000000}"/>
              </a:ext>
            </a:extLst>
          </xdr:cNvPr>
          <xdr:cNvSpPr txBox="1">
            <a:spLocks noChangeArrowheads="1"/>
          </xdr:cNvSpPr>
        </xdr:nvSpPr>
        <xdr:spPr bwMode="auto">
          <a:xfrm>
            <a:off x="956007" y="6435888"/>
            <a:ext cx="306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468000" tIns="0" rIns="0" bIns="0" anchor="ctr" anchorCtr="0" upright="1"/>
          <a:lstStyle/>
          <a:p>
            <a:pPr algn="l" rtl="0">
              <a:defRPr sz="1000"/>
            </a:pPr>
            <a:r>
              <a:rPr lang="en-AU" sz="1400" b="0" i="0" u="none" strike="noStrike" baseline="0">
                <a:solidFill>
                  <a:schemeClr val="bg1"/>
                </a:solidFill>
                <a:latin typeface="Calibri"/>
                <a:cs typeface="Calibri"/>
              </a:rPr>
              <a:t>Fair Work awards</a:t>
            </a:r>
          </a:p>
        </xdr:txBody>
      </xdr:sp>
      <xdr:grpSp>
        <xdr:nvGrpSpPr>
          <xdr:cNvPr id="116" name="Group 14" descr="Icon of a finger pressing a button indicating to users they can click here" title="Finger pressing a button">
            <a:extLst>
              <a:ext uri="{FF2B5EF4-FFF2-40B4-BE49-F238E27FC236}">
                <a16:creationId xmlns:a16="http://schemas.microsoft.com/office/drawing/2014/main" id="{00000000-0008-0000-0200-000074000000}"/>
              </a:ext>
            </a:extLst>
          </xdr:cNvPr>
          <xdr:cNvGrpSpPr>
            <a:grpSpLocks noChangeAspect="1"/>
          </xdr:cNvGrpSpPr>
        </xdr:nvGrpSpPr>
        <xdr:grpSpPr>
          <a:xfrm>
            <a:off x="1130300" y="6502400"/>
            <a:ext cx="161713" cy="212825"/>
            <a:chOff x="1930400" y="2159000"/>
            <a:chExt cx="376238" cy="533400"/>
          </a:xfrm>
          <a:solidFill>
            <a:schemeClr val="bg1"/>
          </a:solidFill>
        </xdr:grpSpPr>
        <xdr:sp macro="" textlink="">
          <xdr:nvSpPr>
            <xdr:cNvPr id="117" name="Freeform 64">
              <a:extLst>
                <a:ext uri="{FF2B5EF4-FFF2-40B4-BE49-F238E27FC236}">
                  <a16:creationId xmlns:a16="http://schemas.microsoft.com/office/drawing/2014/main" id="{00000000-0008-0000-0200-000075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18" name="Freeform 65">
              <a:extLst>
                <a:ext uri="{FF2B5EF4-FFF2-40B4-BE49-F238E27FC236}">
                  <a16:creationId xmlns:a16="http://schemas.microsoft.com/office/drawing/2014/main" id="{00000000-0008-0000-0200-000076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19" name="Freeform 66">
              <a:extLst>
                <a:ext uri="{FF2B5EF4-FFF2-40B4-BE49-F238E27FC236}">
                  <a16:creationId xmlns:a16="http://schemas.microsoft.com/office/drawing/2014/main" id="{00000000-0008-0000-0200-000077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545566</xdr:colOff>
      <xdr:row>7</xdr:row>
      <xdr:rowOff>55210</xdr:rowOff>
    </xdr:from>
    <xdr:to>
      <xdr:col>2</xdr:col>
      <xdr:colOff>430566</xdr:colOff>
      <xdr:row>7</xdr:row>
      <xdr:rowOff>415210</xdr:rowOff>
    </xdr:to>
    <xdr:grpSp>
      <xdr:nvGrpSpPr>
        <xdr:cNvPr id="11" name="Group 10">
          <a:extLst>
            <a:ext uri="{FF2B5EF4-FFF2-40B4-BE49-F238E27FC236}">
              <a16:creationId xmlns:a16="http://schemas.microsoft.com/office/drawing/2014/main" id="{00000000-0008-0000-0200-00000B000000}"/>
            </a:ext>
          </a:extLst>
        </xdr:cNvPr>
        <xdr:cNvGrpSpPr/>
      </xdr:nvGrpSpPr>
      <xdr:grpSpPr>
        <a:xfrm>
          <a:off x="1136116" y="7071960"/>
          <a:ext cx="3060000" cy="360000"/>
          <a:chOff x="951966" y="7091010"/>
          <a:chExt cx="3060000" cy="360000"/>
        </a:xfrm>
      </xdr:grpSpPr>
      <xdr:sp macro="" textlink="">
        <xdr:nvSpPr>
          <xdr:cNvPr id="99" name="Text Box 1" descr="Click this link to view advice on WHS requirements" title="Link to WHS practices">
            <a:hlinkClick xmlns:r="http://schemas.openxmlformats.org/officeDocument/2006/relationships" r:id="rId14"/>
            <a:extLst>
              <a:ext uri="{FF2B5EF4-FFF2-40B4-BE49-F238E27FC236}">
                <a16:creationId xmlns:a16="http://schemas.microsoft.com/office/drawing/2014/main" id="{00000000-0008-0000-0200-000063000000}"/>
              </a:ext>
            </a:extLst>
          </xdr:cNvPr>
          <xdr:cNvSpPr txBox="1">
            <a:spLocks noChangeArrowheads="1"/>
          </xdr:cNvSpPr>
        </xdr:nvSpPr>
        <xdr:spPr bwMode="auto">
          <a:xfrm>
            <a:off x="951966" y="7091010"/>
            <a:ext cx="306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468000" tIns="0" rIns="0" bIns="0" anchor="ctr" anchorCtr="0" upright="1"/>
          <a:lstStyle/>
          <a:p>
            <a:pPr algn="l" rtl="0">
              <a:defRPr sz="1000"/>
            </a:pPr>
            <a:r>
              <a:rPr lang="en-AU" sz="1400" b="0" i="0" u="none" strike="noStrike" baseline="0">
                <a:solidFill>
                  <a:schemeClr val="bg1"/>
                </a:solidFill>
                <a:latin typeface="Calibri"/>
                <a:cs typeface="Calibri"/>
              </a:rPr>
              <a:t>Work health and safety practices</a:t>
            </a:r>
          </a:p>
        </xdr:txBody>
      </xdr:sp>
      <xdr:grpSp>
        <xdr:nvGrpSpPr>
          <xdr:cNvPr id="120" name="Group 14" descr="Icon of a finger pressing a button indicating to users they can click here" title="Finger pressing a button">
            <a:extLst>
              <a:ext uri="{FF2B5EF4-FFF2-40B4-BE49-F238E27FC236}">
                <a16:creationId xmlns:a16="http://schemas.microsoft.com/office/drawing/2014/main" id="{00000000-0008-0000-0200-000078000000}"/>
              </a:ext>
            </a:extLst>
          </xdr:cNvPr>
          <xdr:cNvGrpSpPr>
            <a:grpSpLocks noChangeAspect="1"/>
          </xdr:cNvGrpSpPr>
        </xdr:nvGrpSpPr>
        <xdr:grpSpPr>
          <a:xfrm>
            <a:off x="1130300" y="7169150"/>
            <a:ext cx="161713" cy="212825"/>
            <a:chOff x="1930400" y="2159000"/>
            <a:chExt cx="376238" cy="533400"/>
          </a:xfrm>
          <a:solidFill>
            <a:schemeClr val="bg1"/>
          </a:solidFill>
        </xdr:grpSpPr>
        <xdr:sp macro="" textlink="">
          <xdr:nvSpPr>
            <xdr:cNvPr id="121" name="Freeform 64">
              <a:extLst>
                <a:ext uri="{FF2B5EF4-FFF2-40B4-BE49-F238E27FC236}">
                  <a16:creationId xmlns:a16="http://schemas.microsoft.com/office/drawing/2014/main" id="{00000000-0008-0000-0200-00007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2" name="Freeform 65">
              <a:extLst>
                <a:ext uri="{FF2B5EF4-FFF2-40B4-BE49-F238E27FC236}">
                  <a16:creationId xmlns:a16="http://schemas.microsoft.com/office/drawing/2014/main" id="{00000000-0008-0000-0200-00007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3" name="Freeform 66">
              <a:extLst>
                <a:ext uri="{FF2B5EF4-FFF2-40B4-BE49-F238E27FC236}">
                  <a16:creationId xmlns:a16="http://schemas.microsoft.com/office/drawing/2014/main" id="{00000000-0008-0000-0200-00007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7</xdr:col>
      <xdr:colOff>427029</xdr:colOff>
      <xdr:row>33</xdr:row>
      <xdr:rowOff>111746</xdr:rowOff>
    </xdr:from>
    <xdr:to>
      <xdr:col>12</xdr:col>
      <xdr:colOff>5029</xdr:colOff>
      <xdr:row>35</xdr:row>
      <xdr:rowOff>52646</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7494579" y="27981896"/>
          <a:ext cx="2880000" cy="360000"/>
          <a:chOff x="7056429" y="27613596"/>
          <a:chExt cx="2880000" cy="360000"/>
        </a:xfrm>
      </xdr:grpSpPr>
      <xdr:sp macro="" textlink="">
        <xdr:nvSpPr>
          <xdr:cNvPr id="35" name="Text Box 1" descr="Click this link to proceed to Part A of the tool" title="Link to Part A - Overview">
            <a:hlinkClick xmlns:r="http://schemas.openxmlformats.org/officeDocument/2006/relationships" r:id="rId4"/>
            <a:extLst>
              <a:ext uri="{FF2B5EF4-FFF2-40B4-BE49-F238E27FC236}">
                <a16:creationId xmlns:a16="http://schemas.microsoft.com/office/drawing/2014/main" id="{00000000-0008-0000-0200-000023000000}"/>
              </a:ext>
            </a:extLst>
          </xdr:cNvPr>
          <xdr:cNvSpPr txBox="1">
            <a:spLocks noChangeArrowheads="1"/>
          </xdr:cNvSpPr>
        </xdr:nvSpPr>
        <xdr:spPr bwMode="auto">
          <a:xfrm>
            <a:off x="7056429" y="27613596"/>
            <a:ext cx="288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proceed to </a:t>
            </a:r>
            <a:r>
              <a:rPr lang="en-AU" sz="1400" b="1" i="0" u="none" strike="noStrike" baseline="0">
                <a:solidFill>
                  <a:schemeClr val="bg1"/>
                </a:solidFill>
                <a:latin typeface="Calibri"/>
                <a:cs typeface="Calibri"/>
              </a:rPr>
              <a:t>Part A</a:t>
            </a:r>
          </a:p>
        </xdr:txBody>
      </xdr:sp>
      <xdr:grpSp>
        <xdr:nvGrpSpPr>
          <xdr:cNvPr id="124" name="Group 14" descr="Icon of a finger pressing a button indicating to users they can click here" title="Finger pressing a button">
            <a:extLst>
              <a:ext uri="{FF2B5EF4-FFF2-40B4-BE49-F238E27FC236}">
                <a16:creationId xmlns:a16="http://schemas.microsoft.com/office/drawing/2014/main" id="{00000000-0008-0000-0200-00007C000000}"/>
              </a:ext>
            </a:extLst>
          </xdr:cNvPr>
          <xdr:cNvGrpSpPr>
            <a:grpSpLocks noChangeAspect="1"/>
          </xdr:cNvGrpSpPr>
        </xdr:nvGrpSpPr>
        <xdr:grpSpPr>
          <a:xfrm>
            <a:off x="7150100" y="27679650"/>
            <a:ext cx="161713" cy="212825"/>
            <a:chOff x="1930400" y="2159000"/>
            <a:chExt cx="376238" cy="533400"/>
          </a:xfrm>
          <a:solidFill>
            <a:schemeClr val="bg1"/>
          </a:solidFill>
        </xdr:grpSpPr>
        <xdr:sp macro="" textlink="">
          <xdr:nvSpPr>
            <xdr:cNvPr id="125" name="Freeform 64">
              <a:extLst>
                <a:ext uri="{FF2B5EF4-FFF2-40B4-BE49-F238E27FC236}">
                  <a16:creationId xmlns:a16="http://schemas.microsoft.com/office/drawing/2014/main" id="{00000000-0008-0000-0200-00007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6" name="Freeform 65">
              <a:extLst>
                <a:ext uri="{FF2B5EF4-FFF2-40B4-BE49-F238E27FC236}">
                  <a16:creationId xmlns:a16="http://schemas.microsoft.com/office/drawing/2014/main" id="{00000000-0008-0000-0200-00007E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7" name="Freeform 66">
              <a:extLst>
                <a:ext uri="{FF2B5EF4-FFF2-40B4-BE49-F238E27FC236}">
                  <a16:creationId xmlns:a16="http://schemas.microsoft.com/office/drawing/2014/main" id="{00000000-0008-0000-0200-00007F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590550</xdr:colOff>
      <xdr:row>3</xdr:row>
      <xdr:rowOff>169640</xdr:rowOff>
    </xdr:from>
    <xdr:to>
      <xdr:col>12</xdr:col>
      <xdr:colOff>140050</xdr:colOff>
      <xdr:row>12</xdr:row>
      <xdr:rowOff>2330450</xdr:rowOff>
    </xdr:to>
    <xdr:sp macro="" textlink="">
      <xdr:nvSpPr>
        <xdr:cNvPr id="22" name="Rectangle 21" title="Text box">
          <a:extLst>
            <a:ext uri="{FF2B5EF4-FFF2-40B4-BE49-F238E27FC236}">
              <a16:creationId xmlns:a16="http://schemas.microsoft.com/office/drawing/2014/main" id="{00000000-0008-0000-1D00-000016000000}"/>
            </a:ext>
          </a:extLst>
        </xdr:cNvPr>
        <xdr:cNvSpPr/>
      </xdr:nvSpPr>
      <xdr:spPr>
        <a:xfrm>
          <a:off x="590550" y="3884390"/>
          <a:ext cx="9900000" cy="719001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374650</xdr:colOff>
      <xdr:row>0</xdr:row>
      <xdr:rowOff>1045929</xdr:rowOff>
    </xdr:to>
    <xdr:pic>
      <xdr:nvPicPr>
        <xdr:cNvPr id="28" name="Picture 27">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217206</xdr:colOff>
      <xdr:row>1</xdr:row>
      <xdr:rowOff>998608</xdr:rowOff>
    </xdr:to>
    <xdr:grpSp>
      <xdr:nvGrpSpPr>
        <xdr:cNvPr id="24" name="Group 23">
          <a:extLst>
            <a:ext uri="{FF2B5EF4-FFF2-40B4-BE49-F238E27FC236}">
              <a16:creationId xmlns:a16="http://schemas.microsoft.com/office/drawing/2014/main" id="{00000000-0008-0000-1D00-000018000000}"/>
            </a:ext>
          </a:extLst>
        </xdr:cNvPr>
        <xdr:cNvGrpSpPr/>
      </xdr:nvGrpSpPr>
      <xdr:grpSpPr>
        <a:xfrm>
          <a:off x="76200" y="1200150"/>
          <a:ext cx="8510306" cy="998608"/>
          <a:chOff x="111285" y="16810182"/>
          <a:chExt cx="8541233" cy="1001494"/>
        </a:xfrm>
      </xdr:grpSpPr>
      <xdr:sp macro="" textlink="">
        <xdr:nvSpPr>
          <xdr:cNvPr id="25"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D00-000019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6"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D00-00001A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7"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D00-00001B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9"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D00-00001D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0"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D00-00001E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31"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D00-00001F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2"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D00-000020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3"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D00-000021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4"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D00-000022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5" name="Group 34">
            <a:extLst>
              <a:ext uri="{FF2B5EF4-FFF2-40B4-BE49-F238E27FC236}">
                <a16:creationId xmlns:a16="http://schemas.microsoft.com/office/drawing/2014/main" id="{00000000-0008-0000-1D00-000023000000}"/>
              </a:ext>
            </a:extLst>
          </xdr:cNvPr>
          <xdr:cNvGrpSpPr/>
        </xdr:nvGrpSpPr>
        <xdr:grpSpPr>
          <a:xfrm>
            <a:off x="111285" y="16810182"/>
            <a:ext cx="3163373" cy="229726"/>
            <a:chOff x="622301" y="1200150"/>
            <a:chExt cx="3151867" cy="228600"/>
          </a:xfrm>
        </xdr:grpSpPr>
        <xdr:sp macro="" textlink="">
          <xdr:nvSpPr>
            <xdr:cNvPr id="36" name="TextBox 1">
              <a:extLst>
                <a:ext uri="{FF2B5EF4-FFF2-40B4-BE49-F238E27FC236}">
                  <a16:creationId xmlns:a16="http://schemas.microsoft.com/office/drawing/2014/main" id="{00000000-0008-0000-1D00-000024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7" name="Group 36"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D00-000025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8" name="Freeform 64" descr="Icon of a finger pressing a button indicating users can click here" title="Finger pressing a button">
                <a:extLst>
                  <a:ext uri="{FF2B5EF4-FFF2-40B4-BE49-F238E27FC236}">
                    <a16:creationId xmlns:a16="http://schemas.microsoft.com/office/drawing/2014/main" id="{00000000-0008-0000-1D00-00002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9" name="Freeform 65">
                <a:extLst>
                  <a:ext uri="{FF2B5EF4-FFF2-40B4-BE49-F238E27FC236}">
                    <a16:creationId xmlns:a16="http://schemas.microsoft.com/office/drawing/2014/main" id="{00000000-0008-0000-1D00-00002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0" name="Freeform 66">
                <a:extLst>
                  <a:ext uri="{FF2B5EF4-FFF2-40B4-BE49-F238E27FC236}">
                    <a16:creationId xmlns:a16="http://schemas.microsoft.com/office/drawing/2014/main" id="{00000000-0008-0000-1D00-00002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22</xdr:row>
      <xdr:rowOff>133350</xdr:rowOff>
    </xdr:from>
    <xdr:to>
      <xdr:col>11</xdr:col>
      <xdr:colOff>656800</xdr:colOff>
      <xdr:row>24</xdr:row>
      <xdr:rowOff>131400</xdr:rowOff>
    </xdr:to>
    <xdr:grpSp>
      <xdr:nvGrpSpPr>
        <xdr:cNvPr id="46" name="Group 45">
          <a:extLst>
            <a:ext uri="{FF2B5EF4-FFF2-40B4-BE49-F238E27FC236}">
              <a16:creationId xmlns:a16="http://schemas.microsoft.com/office/drawing/2014/main" id="{00000000-0008-0000-1D00-00002E000000}"/>
            </a:ext>
          </a:extLst>
        </xdr:cNvPr>
        <xdr:cNvGrpSpPr/>
      </xdr:nvGrpSpPr>
      <xdr:grpSpPr>
        <a:xfrm>
          <a:off x="4406900" y="216789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7"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D00-00002F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8" name="Group 14" descr="Icon of a finger pressing a button indicating to users they can click here" title="Finger pressing a button">
            <a:extLst>
              <a:ext uri="{FF2B5EF4-FFF2-40B4-BE49-F238E27FC236}">
                <a16:creationId xmlns:a16="http://schemas.microsoft.com/office/drawing/2014/main" id="{00000000-0008-0000-1D00-000030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9" name="Freeform 64">
              <a:extLst>
                <a:ext uri="{FF2B5EF4-FFF2-40B4-BE49-F238E27FC236}">
                  <a16:creationId xmlns:a16="http://schemas.microsoft.com/office/drawing/2014/main" id="{00000000-0008-0000-1D00-000031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5">
              <a:extLst>
                <a:ext uri="{FF2B5EF4-FFF2-40B4-BE49-F238E27FC236}">
                  <a16:creationId xmlns:a16="http://schemas.microsoft.com/office/drawing/2014/main" id="{00000000-0008-0000-1D00-000032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1" name="Freeform 66">
              <a:extLst>
                <a:ext uri="{FF2B5EF4-FFF2-40B4-BE49-F238E27FC236}">
                  <a16:creationId xmlns:a16="http://schemas.microsoft.com/office/drawing/2014/main" id="{00000000-0008-0000-1D00-000033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28" name="Picture 27">
          <a:extLst>
            <a:ext uri="{FF2B5EF4-FFF2-40B4-BE49-F238E27FC236}">
              <a16:creationId xmlns:a16="http://schemas.microsoft.com/office/drawing/2014/main" id="{00000000-0008-0000-1E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596900</xdr:colOff>
      <xdr:row>3</xdr:row>
      <xdr:rowOff>168277</xdr:rowOff>
    </xdr:from>
    <xdr:to>
      <xdr:col>12</xdr:col>
      <xdr:colOff>42635</xdr:colOff>
      <xdr:row>13</xdr:row>
      <xdr:rowOff>0</xdr:rowOff>
    </xdr:to>
    <xdr:sp macro="" textlink="">
      <xdr:nvSpPr>
        <xdr:cNvPr id="27" name="Rectangle 26" title="Text box">
          <a:extLst>
            <a:ext uri="{FF2B5EF4-FFF2-40B4-BE49-F238E27FC236}">
              <a16:creationId xmlns:a16="http://schemas.microsoft.com/office/drawing/2014/main" id="{00000000-0008-0000-1E00-00001B000000}"/>
            </a:ext>
          </a:extLst>
        </xdr:cNvPr>
        <xdr:cNvSpPr/>
      </xdr:nvSpPr>
      <xdr:spPr>
        <a:xfrm>
          <a:off x="596900" y="4130677"/>
          <a:ext cx="9815285" cy="6029323"/>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1E00-000015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E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E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E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E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E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9"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E00-00001D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E00-00001E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1"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E00-00001F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2"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E00-000020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E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E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E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E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E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E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23</xdr:row>
      <xdr:rowOff>120650</xdr:rowOff>
    </xdr:from>
    <xdr:to>
      <xdr:col>11</xdr:col>
      <xdr:colOff>656800</xdr:colOff>
      <xdr:row>25</xdr:row>
      <xdr:rowOff>112350</xdr:rowOff>
    </xdr:to>
    <xdr:grpSp>
      <xdr:nvGrpSpPr>
        <xdr:cNvPr id="39" name="Group 38">
          <a:extLst>
            <a:ext uri="{FF2B5EF4-FFF2-40B4-BE49-F238E27FC236}">
              <a16:creationId xmlns:a16="http://schemas.microsoft.com/office/drawing/2014/main" id="{00000000-0008-0000-1E00-000027000000}"/>
            </a:ext>
          </a:extLst>
        </xdr:cNvPr>
        <xdr:cNvGrpSpPr/>
      </xdr:nvGrpSpPr>
      <xdr:grpSpPr>
        <a:xfrm>
          <a:off x="4425950" y="209931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0"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E00-000028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1" name="Group 14" descr="Icon of a finger pressing a button indicating to users they can click here" title="Finger pressing a button">
            <a:extLst>
              <a:ext uri="{FF2B5EF4-FFF2-40B4-BE49-F238E27FC236}">
                <a16:creationId xmlns:a16="http://schemas.microsoft.com/office/drawing/2014/main" id="{00000000-0008-0000-1E00-000029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2" name="Freeform 64">
              <a:extLst>
                <a:ext uri="{FF2B5EF4-FFF2-40B4-BE49-F238E27FC236}">
                  <a16:creationId xmlns:a16="http://schemas.microsoft.com/office/drawing/2014/main" id="{00000000-0008-0000-1E00-00002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5">
              <a:extLst>
                <a:ext uri="{FF2B5EF4-FFF2-40B4-BE49-F238E27FC236}">
                  <a16:creationId xmlns:a16="http://schemas.microsoft.com/office/drawing/2014/main" id="{00000000-0008-0000-1E00-00002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4" name="Freeform 66">
              <a:extLst>
                <a:ext uri="{FF2B5EF4-FFF2-40B4-BE49-F238E27FC236}">
                  <a16:creationId xmlns:a16="http://schemas.microsoft.com/office/drawing/2014/main" id="{00000000-0008-0000-1E00-00002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584199</xdr:colOff>
      <xdr:row>3</xdr:row>
      <xdr:rowOff>157161</xdr:rowOff>
    </xdr:from>
    <xdr:to>
      <xdr:col>12</xdr:col>
      <xdr:colOff>114649</xdr:colOff>
      <xdr:row>16</xdr:row>
      <xdr:rowOff>38100</xdr:rowOff>
    </xdr:to>
    <xdr:sp macro="" textlink="">
      <xdr:nvSpPr>
        <xdr:cNvPr id="22" name="Rectangle 21" title="Text box">
          <a:extLst>
            <a:ext uri="{FF2B5EF4-FFF2-40B4-BE49-F238E27FC236}">
              <a16:creationId xmlns:a16="http://schemas.microsoft.com/office/drawing/2014/main" id="{00000000-0008-0000-1F00-000016000000}"/>
            </a:ext>
          </a:extLst>
        </xdr:cNvPr>
        <xdr:cNvSpPr/>
      </xdr:nvSpPr>
      <xdr:spPr>
        <a:xfrm>
          <a:off x="584199" y="3878261"/>
          <a:ext cx="9900000" cy="8561389"/>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8" name="Picture 27">
          <a:extLst>
            <a:ext uri="{FF2B5EF4-FFF2-40B4-BE49-F238E27FC236}">
              <a16:creationId xmlns:a16="http://schemas.microsoft.com/office/drawing/2014/main" id="{00000000-0008-0000-1F00-00001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1F00-000015000000}"/>
            </a:ext>
          </a:extLst>
        </xdr:cNvPr>
        <xdr:cNvGrpSpPr/>
      </xdr:nvGrpSpPr>
      <xdr:grpSpPr>
        <a:xfrm>
          <a:off x="76200" y="1200150"/>
          <a:ext cx="8510306" cy="998608"/>
          <a:chOff x="111285" y="16810182"/>
          <a:chExt cx="8541233" cy="1001494"/>
        </a:xfrm>
      </xdr:grpSpPr>
      <xdr:sp macro="" textlink="">
        <xdr:nvSpPr>
          <xdr:cNvPr id="23"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1F00-000017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4"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1F00-000018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5"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1F00-000019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6"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1F00-00001A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7"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1F00-00001B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9"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1F00-00001D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1F00-00001E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1"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1F00-00001F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2"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1F00-000020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3" name="Group 32">
            <a:extLst>
              <a:ext uri="{FF2B5EF4-FFF2-40B4-BE49-F238E27FC236}">
                <a16:creationId xmlns:a16="http://schemas.microsoft.com/office/drawing/2014/main" id="{00000000-0008-0000-1F00-000021000000}"/>
              </a:ext>
            </a:extLst>
          </xdr:cNvPr>
          <xdr:cNvGrpSpPr/>
        </xdr:nvGrpSpPr>
        <xdr:grpSpPr>
          <a:xfrm>
            <a:off x="111285" y="16810182"/>
            <a:ext cx="3163373" cy="229726"/>
            <a:chOff x="622301" y="1200150"/>
            <a:chExt cx="3151867" cy="228600"/>
          </a:xfrm>
        </xdr:grpSpPr>
        <xdr:sp macro="" textlink="">
          <xdr:nvSpPr>
            <xdr:cNvPr id="34" name="TextBox 1">
              <a:extLst>
                <a:ext uri="{FF2B5EF4-FFF2-40B4-BE49-F238E27FC236}">
                  <a16:creationId xmlns:a16="http://schemas.microsoft.com/office/drawing/2014/main" id="{00000000-0008-0000-1F00-00002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5" name="Group 34"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1F00-00002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6" name="Freeform 64" descr="Icon of a finger pressing a button indicating users can click here" title="Finger pressing a button">
                <a:extLst>
                  <a:ext uri="{FF2B5EF4-FFF2-40B4-BE49-F238E27FC236}">
                    <a16:creationId xmlns:a16="http://schemas.microsoft.com/office/drawing/2014/main" id="{00000000-0008-0000-1F00-00002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5">
                <a:extLst>
                  <a:ext uri="{FF2B5EF4-FFF2-40B4-BE49-F238E27FC236}">
                    <a16:creationId xmlns:a16="http://schemas.microsoft.com/office/drawing/2014/main" id="{00000000-0008-0000-1F00-00002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8" name="Freeform 66">
                <a:extLst>
                  <a:ext uri="{FF2B5EF4-FFF2-40B4-BE49-F238E27FC236}">
                    <a16:creationId xmlns:a16="http://schemas.microsoft.com/office/drawing/2014/main" id="{00000000-0008-0000-1F00-00002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26</xdr:row>
      <xdr:rowOff>120650</xdr:rowOff>
    </xdr:from>
    <xdr:to>
      <xdr:col>11</xdr:col>
      <xdr:colOff>656800</xdr:colOff>
      <xdr:row>28</xdr:row>
      <xdr:rowOff>112350</xdr:rowOff>
    </xdr:to>
    <xdr:grpSp>
      <xdr:nvGrpSpPr>
        <xdr:cNvPr id="45" name="Group 44">
          <a:extLst>
            <a:ext uri="{FF2B5EF4-FFF2-40B4-BE49-F238E27FC236}">
              <a16:creationId xmlns:a16="http://schemas.microsoft.com/office/drawing/2014/main" id="{00000000-0008-0000-1F00-00002D000000}"/>
            </a:ext>
          </a:extLst>
        </xdr:cNvPr>
        <xdr:cNvGrpSpPr/>
      </xdr:nvGrpSpPr>
      <xdr:grpSpPr>
        <a:xfrm>
          <a:off x="4425950" y="23088600"/>
          <a:ext cx="5940000" cy="360000"/>
          <a:chOff x="4508500" y="20916899"/>
          <a:chExt cx="5940000" cy="360000"/>
        </a:xfrm>
        <a:effectLst>
          <a:outerShdw blurRad="50800" dist="38100" dir="5400000" algn="t" rotWithShape="0">
            <a:prstClr val="black">
              <a:alpha val="40000"/>
            </a:prstClr>
          </a:outerShdw>
        </a:effectLst>
      </xdr:grpSpPr>
      <xdr:sp macro="" textlink="">
        <xdr:nvSpPr>
          <xdr:cNvPr id="46"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1F00-00002E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7" name="Group 14" descr="Icon of a finger pressing a button indicating to users they can click here" title="Finger pressing a button">
            <a:extLst>
              <a:ext uri="{FF2B5EF4-FFF2-40B4-BE49-F238E27FC236}">
                <a16:creationId xmlns:a16="http://schemas.microsoft.com/office/drawing/2014/main" id="{00000000-0008-0000-1F00-00002F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8" name="Freeform 64">
              <a:extLst>
                <a:ext uri="{FF2B5EF4-FFF2-40B4-BE49-F238E27FC236}">
                  <a16:creationId xmlns:a16="http://schemas.microsoft.com/office/drawing/2014/main" id="{00000000-0008-0000-1F00-00003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9" name="Freeform 65">
              <a:extLst>
                <a:ext uri="{FF2B5EF4-FFF2-40B4-BE49-F238E27FC236}">
                  <a16:creationId xmlns:a16="http://schemas.microsoft.com/office/drawing/2014/main" id="{00000000-0008-0000-1F00-00003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1F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596900</xdr:colOff>
      <xdr:row>3</xdr:row>
      <xdr:rowOff>152400</xdr:rowOff>
    </xdr:from>
    <xdr:to>
      <xdr:col>12</xdr:col>
      <xdr:colOff>127350</xdr:colOff>
      <xdr:row>10</xdr:row>
      <xdr:rowOff>25400</xdr:rowOff>
    </xdr:to>
    <xdr:sp macro="" textlink="">
      <xdr:nvSpPr>
        <xdr:cNvPr id="69" name="Rectangle 68" title="Text box">
          <a:extLst>
            <a:ext uri="{FF2B5EF4-FFF2-40B4-BE49-F238E27FC236}">
              <a16:creationId xmlns:a16="http://schemas.microsoft.com/office/drawing/2014/main" id="{00000000-0008-0000-2000-000045000000}"/>
            </a:ext>
          </a:extLst>
        </xdr:cNvPr>
        <xdr:cNvSpPr/>
      </xdr:nvSpPr>
      <xdr:spPr>
        <a:xfrm>
          <a:off x="596900" y="3873500"/>
          <a:ext cx="9900000" cy="7683500"/>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2" name="Picture 21">
          <a:extLst>
            <a:ext uri="{FF2B5EF4-FFF2-40B4-BE49-F238E27FC236}">
              <a16:creationId xmlns:a16="http://schemas.microsoft.com/office/drawing/2014/main" id="{00000000-0008-0000-2000-000016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2000-000015000000}"/>
            </a:ext>
          </a:extLst>
        </xdr:cNvPr>
        <xdr:cNvGrpSpPr/>
      </xdr:nvGrpSpPr>
      <xdr:grpSpPr>
        <a:xfrm>
          <a:off x="76200" y="1200150"/>
          <a:ext cx="8510306" cy="998608"/>
          <a:chOff x="111285" y="16810182"/>
          <a:chExt cx="8541233" cy="1001494"/>
        </a:xfrm>
      </xdr:grpSpPr>
      <xdr:sp macro="" textlink="">
        <xdr:nvSpPr>
          <xdr:cNvPr id="23"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2000-000017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4"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2000-000018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5"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2000-000019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6"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2000-00001A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7"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2000-00001B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8"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2000-00001C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20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20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20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20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20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0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5" name="Freeform 64" descr="Icon of a finger pressing a button indicating users can click here" title="Finger pressing a button">
                <a:extLst>
                  <a:ext uri="{FF2B5EF4-FFF2-40B4-BE49-F238E27FC236}">
                    <a16:creationId xmlns:a16="http://schemas.microsoft.com/office/drawing/2014/main" id="{00000000-0008-0000-2000-00002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5">
                <a:extLst>
                  <a:ext uri="{FF2B5EF4-FFF2-40B4-BE49-F238E27FC236}">
                    <a16:creationId xmlns:a16="http://schemas.microsoft.com/office/drawing/2014/main" id="{00000000-0008-0000-2000-00002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6">
                <a:extLst>
                  <a:ext uri="{FF2B5EF4-FFF2-40B4-BE49-F238E27FC236}">
                    <a16:creationId xmlns:a16="http://schemas.microsoft.com/office/drawing/2014/main" id="{00000000-0008-0000-2000-00002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19</xdr:row>
      <xdr:rowOff>133350</xdr:rowOff>
    </xdr:from>
    <xdr:to>
      <xdr:col>11</xdr:col>
      <xdr:colOff>656800</xdr:colOff>
      <xdr:row>21</xdr:row>
      <xdr:rowOff>118700</xdr:rowOff>
    </xdr:to>
    <xdr:grpSp>
      <xdr:nvGrpSpPr>
        <xdr:cNvPr id="38" name="Group 37">
          <a:extLst>
            <a:ext uri="{FF2B5EF4-FFF2-40B4-BE49-F238E27FC236}">
              <a16:creationId xmlns:a16="http://schemas.microsoft.com/office/drawing/2014/main" id="{00000000-0008-0000-2000-000026000000}"/>
            </a:ext>
          </a:extLst>
        </xdr:cNvPr>
        <xdr:cNvGrpSpPr/>
      </xdr:nvGrpSpPr>
      <xdr:grpSpPr>
        <a:xfrm>
          <a:off x="4425950" y="22218650"/>
          <a:ext cx="5940000" cy="3600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20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20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20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20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20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558799</xdr:colOff>
      <xdr:row>3</xdr:row>
      <xdr:rowOff>120653</xdr:rowOff>
    </xdr:from>
    <xdr:to>
      <xdr:col>12</xdr:col>
      <xdr:colOff>89249</xdr:colOff>
      <xdr:row>15</xdr:row>
      <xdr:rowOff>63500</xdr:rowOff>
    </xdr:to>
    <xdr:sp macro="" textlink="">
      <xdr:nvSpPr>
        <xdr:cNvPr id="3" name="Rectangle 11" title="Text box">
          <a:extLst>
            <a:ext uri="{FF2B5EF4-FFF2-40B4-BE49-F238E27FC236}">
              <a16:creationId xmlns:a16="http://schemas.microsoft.com/office/drawing/2014/main" id="{00000000-0008-0000-2100-000003000000}"/>
            </a:ext>
          </a:extLst>
        </xdr:cNvPr>
        <xdr:cNvSpPr/>
      </xdr:nvSpPr>
      <xdr:spPr>
        <a:xfrm>
          <a:off x="558799" y="3835403"/>
          <a:ext cx="9900000" cy="7842247"/>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2" name="Picture 21">
          <a:extLst>
            <a:ext uri="{FF2B5EF4-FFF2-40B4-BE49-F238E27FC236}">
              <a16:creationId xmlns:a16="http://schemas.microsoft.com/office/drawing/2014/main" id="{00000000-0008-0000-2100-000016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1" name="Group 20">
          <a:extLst>
            <a:ext uri="{FF2B5EF4-FFF2-40B4-BE49-F238E27FC236}">
              <a16:creationId xmlns:a16="http://schemas.microsoft.com/office/drawing/2014/main" id="{00000000-0008-0000-2100-000015000000}"/>
            </a:ext>
          </a:extLst>
        </xdr:cNvPr>
        <xdr:cNvGrpSpPr/>
      </xdr:nvGrpSpPr>
      <xdr:grpSpPr>
        <a:xfrm>
          <a:off x="76200" y="1200150"/>
          <a:ext cx="8510306" cy="998608"/>
          <a:chOff x="111285" y="16810182"/>
          <a:chExt cx="8541233" cy="1001494"/>
        </a:xfrm>
      </xdr:grpSpPr>
      <xdr:sp macro="" textlink="">
        <xdr:nvSpPr>
          <xdr:cNvPr id="23"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2100-000017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4"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2100-000018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5"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2100-000019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6"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2100-00001A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7"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2100-00001B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8"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2100-00001C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2100-00001D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0"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2100-00001E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1"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2100-00001F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2" name="Group 31">
            <a:extLst>
              <a:ext uri="{FF2B5EF4-FFF2-40B4-BE49-F238E27FC236}">
                <a16:creationId xmlns:a16="http://schemas.microsoft.com/office/drawing/2014/main" id="{00000000-0008-0000-2100-000020000000}"/>
              </a:ext>
            </a:extLst>
          </xdr:cNvPr>
          <xdr:cNvGrpSpPr/>
        </xdr:nvGrpSpPr>
        <xdr:grpSpPr>
          <a:xfrm>
            <a:off x="111285" y="16810182"/>
            <a:ext cx="3163373" cy="229726"/>
            <a:chOff x="622301" y="1200150"/>
            <a:chExt cx="3151867" cy="228600"/>
          </a:xfrm>
        </xdr:grpSpPr>
        <xdr:sp macro="" textlink="">
          <xdr:nvSpPr>
            <xdr:cNvPr id="33" name="TextBox 1">
              <a:extLst>
                <a:ext uri="{FF2B5EF4-FFF2-40B4-BE49-F238E27FC236}">
                  <a16:creationId xmlns:a16="http://schemas.microsoft.com/office/drawing/2014/main" id="{00000000-0008-0000-2100-000021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4" name="Group 33"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100-000022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5" name="Freeform 64" descr="Icon of a finger pressing a button indicating users can click here" title="Finger pressing a button">
                <a:extLst>
                  <a:ext uri="{FF2B5EF4-FFF2-40B4-BE49-F238E27FC236}">
                    <a16:creationId xmlns:a16="http://schemas.microsoft.com/office/drawing/2014/main" id="{00000000-0008-0000-2100-00002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5">
                <a:extLst>
                  <a:ext uri="{FF2B5EF4-FFF2-40B4-BE49-F238E27FC236}">
                    <a16:creationId xmlns:a16="http://schemas.microsoft.com/office/drawing/2014/main" id="{00000000-0008-0000-2100-00002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7" name="Freeform 66">
                <a:extLst>
                  <a:ext uri="{FF2B5EF4-FFF2-40B4-BE49-F238E27FC236}">
                    <a16:creationId xmlns:a16="http://schemas.microsoft.com/office/drawing/2014/main" id="{00000000-0008-0000-2100-00002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6350</xdr:colOff>
      <xdr:row>24</xdr:row>
      <xdr:rowOff>139700</xdr:rowOff>
    </xdr:from>
    <xdr:to>
      <xdr:col>12</xdr:col>
      <xdr:colOff>2750</xdr:colOff>
      <xdr:row>26</xdr:row>
      <xdr:rowOff>125050</xdr:rowOff>
    </xdr:to>
    <xdr:grpSp>
      <xdr:nvGrpSpPr>
        <xdr:cNvPr id="38" name="Group 37">
          <a:extLst>
            <a:ext uri="{FF2B5EF4-FFF2-40B4-BE49-F238E27FC236}">
              <a16:creationId xmlns:a16="http://schemas.microsoft.com/office/drawing/2014/main" id="{00000000-0008-0000-2100-000026000000}"/>
            </a:ext>
          </a:extLst>
        </xdr:cNvPr>
        <xdr:cNvGrpSpPr/>
      </xdr:nvGrpSpPr>
      <xdr:grpSpPr>
        <a:xfrm>
          <a:off x="4432300" y="22320250"/>
          <a:ext cx="5940000" cy="360000"/>
          <a:chOff x="4508500" y="20916899"/>
          <a:chExt cx="5940000" cy="360000"/>
        </a:xfrm>
        <a:effectLst>
          <a:outerShdw blurRad="50800" dist="38100" dir="5400000" algn="t" rotWithShape="0">
            <a:prstClr val="black">
              <a:alpha val="40000"/>
            </a:prstClr>
          </a:outerShdw>
        </a:effectLst>
      </xdr:grpSpPr>
      <xdr:sp macro="" textlink="">
        <xdr:nvSpPr>
          <xdr:cNvPr id="3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2100-00002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40" name="Group 14" descr="Icon of a finger pressing a button indicating to users they can click here" title="Finger pressing a button">
            <a:extLst>
              <a:ext uri="{FF2B5EF4-FFF2-40B4-BE49-F238E27FC236}">
                <a16:creationId xmlns:a16="http://schemas.microsoft.com/office/drawing/2014/main" id="{00000000-0008-0000-2100-00002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41" name="Freeform 64">
              <a:extLst>
                <a:ext uri="{FF2B5EF4-FFF2-40B4-BE49-F238E27FC236}">
                  <a16:creationId xmlns:a16="http://schemas.microsoft.com/office/drawing/2014/main" id="{00000000-0008-0000-2100-00002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2" name="Freeform 65">
              <a:extLst>
                <a:ext uri="{FF2B5EF4-FFF2-40B4-BE49-F238E27FC236}">
                  <a16:creationId xmlns:a16="http://schemas.microsoft.com/office/drawing/2014/main" id="{00000000-0008-0000-2100-00002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3" name="Freeform 66">
              <a:extLst>
                <a:ext uri="{FF2B5EF4-FFF2-40B4-BE49-F238E27FC236}">
                  <a16:creationId xmlns:a16="http://schemas.microsoft.com/office/drawing/2014/main" id="{00000000-0008-0000-2100-00002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584200</xdr:colOff>
      <xdr:row>3</xdr:row>
      <xdr:rowOff>146051</xdr:rowOff>
    </xdr:from>
    <xdr:to>
      <xdr:col>12</xdr:col>
      <xdr:colOff>29935</xdr:colOff>
      <xdr:row>9</xdr:row>
      <xdr:rowOff>114300</xdr:rowOff>
    </xdr:to>
    <xdr:sp macro="" textlink="">
      <xdr:nvSpPr>
        <xdr:cNvPr id="11" name="Rectangle 10" title="Text box">
          <a:extLst>
            <a:ext uri="{FF2B5EF4-FFF2-40B4-BE49-F238E27FC236}">
              <a16:creationId xmlns:a16="http://schemas.microsoft.com/office/drawing/2014/main" id="{00000000-0008-0000-2200-00000B000000}"/>
            </a:ext>
          </a:extLst>
        </xdr:cNvPr>
        <xdr:cNvSpPr/>
      </xdr:nvSpPr>
      <xdr:spPr>
        <a:xfrm>
          <a:off x="584200" y="3867151"/>
          <a:ext cx="9815285" cy="6972299"/>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69850</xdr:rowOff>
    </xdr:from>
    <xdr:to>
      <xdr:col>3</xdr:col>
      <xdr:colOff>355600</xdr:colOff>
      <xdr:row>0</xdr:row>
      <xdr:rowOff>1045929</xdr:rowOff>
    </xdr:to>
    <xdr:pic>
      <xdr:nvPicPr>
        <xdr:cNvPr id="21" name="Picture 20">
          <a:extLst>
            <a:ext uri="{FF2B5EF4-FFF2-40B4-BE49-F238E27FC236}">
              <a16:creationId xmlns:a16="http://schemas.microsoft.com/office/drawing/2014/main" id="{00000000-0008-0000-2200-000015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1</xdr:row>
      <xdr:rowOff>0</xdr:rowOff>
    </xdr:from>
    <xdr:to>
      <xdr:col>9</xdr:col>
      <xdr:colOff>198156</xdr:colOff>
      <xdr:row>1</xdr:row>
      <xdr:rowOff>998608</xdr:rowOff>
    </xdr:to>
    <xdr:grpSp>
      <xdr:nvGrpSpPr>
        <xdr:cNvPr id="20" name="Group 19">
          <a:extLst>
            <a:ext uri="{FF2B5EF4-FFF2-40B4-BE49-F238E27FC236}">
              <a16:creationId xmlns:a16="http://schemas.microsoft.com/office/drawing/2014/main" id="{00000000-0008-0000-2200-000014000000}"/>
            </a:ext>
          </a:extLst>
        </xdr:cNvPr>
        <xdr:cNvGrpSpPr/>
      </xdr:nvGrpSpPr>
      <xdr:grpSpPr>
        <a:xfrm>
          <a:off x="76200" y="1200150"/>
          <a:ext cx="8510306" cy="998608"/>
          <a:chOff x="111285" y="16810182"/>
          <a:chExt cx="8541233" cy="1001494"/>
        </a:xfrm>
      </xdr:grpSpPr>
      <xdr:sp macro="" textlink="">
        <xdr:nvSpPr>
          <xdr:cNvPr id="22"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2200-000016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23"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2200-000017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24"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2200-000018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25"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2200-000019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26"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2200-00001A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27"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2200-00001B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28"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2200-00001C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29"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2200-00001D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30"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2200-00001E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31" name="Group 30">
            <a:extLst>
              <a:ext uri="{FF2B5EF4-FFF2-40B4-BE49-F238E27FC236}">
                <a16:creationId xmlns:a16="http://schemas.microsoft.com/office/drawing/2014/main" id="{00000000-0008-0000-2200-00001F000000}"/>
              </a:ext>
            </a:extLst>
          </xdr:cNvPr>
          <xdr:cNvGrpSpPr/>
        </xdr:nvGrpSpPr>
        <xdr:grpSpPr>
          <a:xfrm>
            <a:off x="111285" y="16810182"/>
            <a:ext cx="3163373" cy="229726"/>
            <a:chOff x="622301" y="1200150"/>
            <a:chExt cx="3151867" cy="228600"/>
          </a:xfrm>
        </xdr:grpSpPr>
        <xdr:sp macro="" textlink="">
          <xdr:nvSpPr>
            <xdr:cNvPr id="32" name="TextBox 1">
              <a:extLst>
                <a:ext uri="{FF2B5EF4-FFF2-40B4-BE49-F238E27FC236}">
                  <a16:creationId xmlns:a16="http://schemas.microsoft.com/office/drawing/2014/main" id="{00000000-0008-0000-2200-000020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3" name="Group 32"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200-000021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4" name="Freeform 64" descr="Icon of a finger pressing a button indicating users can click here" title="Finger pressing a button">
                <a:extLst>
                  <a:ext uri="{FF2B5EF4-FFF2-40B4-BE49-F238E27FC236}">
                    <a16:creationId xmlns:a16="http://schemas.microsoft.com/office/drawing/2014/main" id="{00000000-0008-0000-2200-000022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5" name="Freeform 65">
                <a:extLst>
                  <a:ext uri="{FF2B5EF4-FFF2-40B4-BE49-F238E27FC236}">
                    <a16:creationId xmlns:a16="http://schemas.microsoft.com/office/drawing/2014/main" id="{00000000-0008-0000-2200-000023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6">
                <a:extLst>
                  <a:ext uri="{FF2B5EF4-FFF2-40B4-BE49-F238E27FC236}">
                    <a16:creationId xmlns:a16="http://schemas.microsoft.com/office/drawing/2014/main" id="{00000000-0008-0000-2200-00002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0</xdr:colOff>
      <xdr:row>18</xdr:row>
      <xdr:rowOff>158750</xdr:rowOff>
    </xdr:from>
    <xdr:to>
      <xdr:col>11</xdr:col>
      <xdr:colOff>656800</xdr:colOff>
      <xdr:row>20</xdr:row>
      <xdr:rowOff>144100</xdr:rowOff>
    </xdr:to>
    <xdr:grpSp>
      <xdr:nvGrpSpPr>
        <xdr:cNvPr id="44" name="Group 43">
          <a:extLst>
            <a:ext uri="{FF2B5EF4-FFF2-40B4-BE49-F238E27FC236}">
              <a16:creationId xmlns:a16="http://schemas.microsoft.com/office/drawing/2014/main" id="{00000000-0008-0000-2200-00002C000000}"/>
            </a:ext>
          </a:extLst>
        </xdr:cNvPr>
        <xdr:cNvGrpSpPr/>
      </xdr:nvGrpSpPr>
      <xdr:grpSpPr>
        <a:xfrm>
          <a:off x="4425950" y="21469350"/>
          <a:ext cx="5940000" cy="360000"/>
          <a:chOff x="4508500" y="20916899"/>
          <a:chExt cx="5940000" cy="360000"/>
        </a:xfrm>
        <a:effectLst>
          <a:outerShdw blurRad="50800" dist="38100" dir="5400000" algn="t" rotWithShape="0">
            <a:prstClr val="black">
              <a:alpha val="40000"/>
            </a:prstClr>
          </a:outerShdw>
        </a:effectLst>
      </xdr:grpSpPr>
      <xdr:sp macro="" textlink="">
        <xdr:nvSpPr>
          <xdr:cNvPr id="45"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2200-00002D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50" name="Group 14" descr="Icon of a finger pressing a button indicating to users they can click here" title="Finger pressing a button">
            <a:extLst>
              <a:ext uri="{FF2B5EF4-FFF2-40B4-BE49-F238E27FC236}">
                <a16:creationId xmlns:a16="http://schemas.microsoft.com/office/drawing/2014/main" id="{00000000-0008-0000-2200-000032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51" name="Freeform 64">
              <a:extLst>
                <a:ext uri="{FF2B5EF4-FFF2-40B4-BE49-F238E27FC236}">
                  <a16:creationId xmlns:a16="http://schemas.microsoft.com/office/drawing/2014/main" id="{00000000-0008-0000-2200-00003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2" name="Freeform 65">
              <a:extLst>
                <a:ext uri="{FF2B5EF4-FFF2-40B4-BE49-F238E27FC236}">
                  <a16:creationId xmlns:a16="http://schemas.microsoft.com/office/drawing/2014/main" id="{00000000-0008-0000-2200-00003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3" name="Freeform 66">
              <a:extLst>
                <a:ext uri="{FF2B5EF4-FFF2-40B4-BE49-F238E27FC236}">
                  <a16:creationId xmlns:a16="http://schemas.microsoft.com/office/drawing/2014/main" id="{00000000-0008-0000-2200-00003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24" name="Picture 23">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603250</xdr:colOff>
      <xdr:row>3</xdr:row>
      <xdr:rowOff>114301</xdr:rowOff>
    </xdr:from>
    <xdr:to>
      <xdr:col>12</xdr:col>
      <xdr:colOff>48985</xdr:colOff>
      <xdr:row>9</xdr:row>
      <xdr:rowOff>114300</xdr:rowOff>
    </xdr:to>
    <xdr:sp macro="" textlink="">
      <xdr:nvSpPr>
        <xdr:cNvPr id="25" name="Rectangle 24" title="Text box">
          <a:extLst>
            <a:ext uri="{FF2B5EF4-FFF2-40B4-BE49-F238E27FC236}">
              <a16:creationId xmlns:a16="http://schemas.microsoft.com/office/drawing/2014/main" id="{00000000-0008-0000-2300-000019000000}"/>
            </a:ext>
          </a:extLst>
        </xdr:cNvPr>
        <xdr:cNvSpPr/>
      </xdr:nvSpPr>
      <xdr:spPr>
        <a:xfrm>
          <a:off x="603250" y="3835401"/>
          <a:ext cx="9815285" cy="6997699"/>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xdr:row>
      <xdr:rowOff>0</xdr:rowOff>
    </xdr:from>
    <xdr:to>
      <xdr:col>9</xdr:col>
      <xdr:colOff>198156</xdr:colOff>
      <xdr:row>1</xdr:row>
      <xdr:rowOff>998608</xdr:rowOff>
    </xdr:to>
    <xdr:grpSp>
      <xdr:nvGrpSpPr>
        <xdr:cNvPr id="48" name="Group 47">
          <a:extLst>
            <a:ext uri="{FF2B5EF4-FFF2-40B4-BE49-F238E27FC236}">
              <a16:creationId xmlns:a16="http://schemas.microsoft.com/office/drawing/2014/main" id="{00000000-0008-0000-2300-000030000000}"/>
            </a:ext>
          </a:extLst>
        </xdr:cNvPr>
        <xdr:cNvGrpSpPr/>
      </xdr:nvGrpSpPr>
      <xdr:grpSpPr>
        <a:xfrm>
          <a:off x="76200" y="1200150"/>
          <a:ext cx="8510306" cy="998608"/>
          <a:chOff x="111285" y="16810182"/>
          <a:chExt cx="8541233" cy="1001494"/>
        </a:xfrm>
      </xdr:grpSpPr>
      <xdr:sp macro="" textlink="">
        <xdr:nvSpPr>
          <xdr:cNvPr id="49"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2300-000031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50"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2300-000032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51"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2300-000033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52"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2300-000034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53"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2300-000035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54"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2300-000036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55"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2300-000037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56"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2300-000038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57"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2300-000039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58" name="Group 57">
            <a:extLst>
              <a:ext uri="{FF2B5EF4-FFF2-40B4-BE49-F238E27FC236}">
                <a16:creationId xmlns:a16="http://schemas.microsoft.com/office/drawing/2014/main" id="{00000000-0008-0000-2300-00003A000000}"/>
              </a:ext>
            </a:extLst>
          </xdr:cNvPr>
          <xdr:cNvGrpSpPr/>
        </xdr:nvGrpSpPr>
        <xdr:grpSpPr>
          <a:xfrm>
            <a:off x="111285" y="16810182"/>
            <a:ext cx="3163373" cy="229726"/>
            <a:chOff x="622301" y="1200150"/>
            <a:chExt cx="3151867" cy="228600"/>
          </a:xfrm>
        </xdr:grpSpPr>
        <xdr:sp macro="" textlink="">
          <xdr:nvSpPr>
            <xdr:cNvPr id="59" name="TextBox 1">
              <a:extLst>
                <a:ext uri="{FF2B5EF4-FFF2-40B4-BE49-F238E27FC236}">
                  <a16:creationId xmlns:a16="http://schemas.microsoft.com/office/drawing/2014/main" id="{00000000-0008-0000-2300-00003B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60" name="Group 59"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300-00003C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61" name="Freeform 64" descr="Icon of a finger pressing a button indicating users can click here" title="Finger pressing a button">
                <a:extLst>
                  <a:ext uri="{FF2B5EF4-FFF2-40B4-BE49-F238E27FC236}">
                    <a16:creationId xmlns:a16="http://schemas.microsoft.com/office/drawing/2014/main" id="{00000000-0008-0000-2300-00003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2" name="Freeform 65">
                <a:extLst>
                  <a:ext uri="{FF2B5EF4-FFF2-40B4-BE49-F238E27FC236}">
                    <a16:creationId xmlns:a16="http://schemas.microsoft.com/office/drawing/2014/main" id="{00000000-0008-0000-2300-00003E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3" name="Freeform 66">
                <a:extLst>
                  <a:ext uri="{FF2B5EF4-FFF2-40B4-BE49-F238E27FC236}">
                    <a16:creationId xmlns:a16="http://schemas.microsoft.com/office/drawing/2014/main" id="{00000000-0008-0000-2300-00003F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6350</xdr:colOff>
      <xdr:row>18</xdr:row>
      <xdr:rowOff>133350</xdr:rowOff>
    </xdr:from>
    <xdr:to>
      <xdr:col>12</xdr:col>
      <xdr:colOff>2750</xdr:colOff>
      <xdr:row>20</xdr:row>
      <xdr:rowOff>118700</xdr:rowOff>
    </xdr:to>
    <xdr:grpSp>
      <xdr:nvGrpSpPr>
        <xdr:cNvPr id="70" name="Group 69">
          <a:extLst>
            <a:ext uri="{FF2B5EF4-FFF2-40B4-BE49-F238E27FC236}">
              <a16:creationId xmlns:a16="http://schemas.microsoft.com/office/drawing/2014/main" id="{00000000-0008-0000-2300-000046000000}"/>
            </a:ext>
          </a:extLst>
        </xdr:cNvPr>
        <xdr:cNvGrpSpPr/>
      </xdr:nvGrpSpPr>
      <xdr:grpSpPr>
        <a:xfrm>
          <a:off x="4432300" y="21456650"/>
          <a:ext cx="5940000" cy="360000"/>
          <a:chOff x="4508500" y="20916899"/>
          <a:chExt cx="5940000" cy="360000"/>
        </a:xfrm>
        <a:effectLst>
          <a:outerShdw blurRad="50800" dist="38100" dir="5400000" algn="t" rotWithShape="0">
            <a:prstClr val="black">
              <a:alpha val="40000"/>
            </a:prstClr>
          </a:outerShdw>
        </a:effectLst>
      </xdr:grpSpPr>
      <xdr:sp macro="" textlink="">
        <xdr:nvSpPr>
          <xdr:cNvPr id="71"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2300-000047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72" name="Group 14" descr="Icon of a finger pressing a button indicating to users they can click here" title="Finger pressing a button">
            <a:extLst>
              <a:ext uri="{FF2B5EF4-FFF2-40B4-BE49-F238E27FC236}">
                <a16:creationId xmlns:a16="http://schemas.microsoft.com/office/drawing/2014/main" id="{00000000-0008-0000-2300-000048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73" name="Freeform 64">
              <a:extLst>
                <a:ext uri="{FF2B5EF4-FFF2-40B4-BE49-F238E27FC236}">
                  <a16:creationId xmlns:a16="http://schemas.microsoft.com/office/drawing/2014/main" id="{00000000-0008-0000-2300-000049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4" name="Freeform 65">
              <a:extLst>
                <a:ext uri="{FF2B5EF4-FFF2-40B4-BE49-F238E27FC236}">
                  <a16:creationId xmlns:a16="http://schemas.microsoft.com/office/drawing/2014/main" id="{00000000-0008-0000-2300-00004A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5" name="Freeform 66">
              <a:extLst>
                <a:ext uri="{FF2B5EF4-FFF2-40B4-BE49-F238E27FC236}">
                  <a16:creationId xmlns:a16="http://schemas.microsoft.com/office/drawing/2014/main" id="{00000000-0008-0000-2300-00004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24" name="Picture 23">
          <a:extLst>
            <a:ext uri="{FF2B5EF4-FFF2-40B4-BE49-F238E27FC236}">
              <a16:creationId xmlns:a16="http://schemas.microsoft.com/office/drawing/2014/main" id="{00000000-0008-0000-2400-000018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558800</xdr:colOff>
      <xdr:row>3</xdr:row>
      <xdr:rowOff>146051</xdr:rowOff>
    </xdr:from>
    <xdr:to>
      <xdr:col>12</xdr:col>
      <xdr:colOff>4535</xdr:colOff>
      <xdr:row>9</xdr:row>
      <xdr:rowOff>158750</xdr:rowOff>
    </xdr:to>
    <xdr:sp macro="" textlink="">
      <xdr:nvSpPr>
        <xdr:cNvPr id="42" name="Rectangle 41" title="Text box">
          <a:extLst>
            <a:ext uri="{FF2B5EF4-FFF2-40B4-BE49-F238E27FC236}">
              <a16:creationId xmlns:a16="http://schemas.microsoft.com/office/drawing/2014/main" id="{00000000-0008-0000-2400-00002A000000}"/>
            </a:ext>
          </a:extLst>
        </xdr:cNvPr>
        <xdr:cNvSpPr/>
      </xdr:nvSpPr>
      <xdr:spPr>
        <a:xfrm>
          <a:off x="558800" y="3867151"/>
          <a:ext cx="9815285" cy="7004049"/>
        </a:xfrm>
        <a:prstGeom prst="rect">
          <a:avLst/>
        </a:prstGeom>
        <a:noFill/>
        <a:ln w="28575">
          <a:solidFill>
            <a:srgbClr val="275D3A"/>
          </a:solidFill>
        </a:ln>
        <a:effectLst>
          <a:glow rad="63500">
            <a:schemeClr val="accent2">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76200</xdr:colOff>
      <xdr:row>1</xdr:row>
      <xdr:rowOff>0</xdr:rowOff>
    </xdr:from>
    <xdr:to>
      <xdr:col>9</xdr:col>
      <xdr:colOff>198156</xdr:colOff>
      <xdr:row>1</xdr:row>
      <xdr:rowOff>998608</xdr:rowOff>
    </xdr:to>
    <xdr:grpSp>
      <xdr:nvGrpSpPr>
        <xdr:cNvPr id="66" name="Group 65">
          <a:extLst>
            <a:ext uri="{FF2B5EF4-FFF2-40B4-BE49-F238E27FC236}">
              <a16:creationId xmlns:a16="http://schemas.microsoft.com/office/drawing/2014/main" id="{00000000-0008-0000-2400-000042000000}"/>
            </a:ext>
          </a:extLst>
        </xdr:cNvPr>
        <xdr:cNvGrpSpPr/>
      </xdr:nvGrpSpPr>
      <xdr:grpSpPr>
        <a:xfrm>
          <a:off x="76200" y="1200150"/>
          <a:ext cx="8510306" cy="998608"/>
          <a:chOff x="111285" y="16810182"/>
          <a:chExt cx="8541233" cy="1001494"/>
        </a:xfrm>
      </xdr:grpSpPr>
      <xdr:sp macro="" textlink="">
        <xdr:nvSpPr>
          <xdr:cNvPr id="67" name="Text Box 1" descr="Select this button to go to the Priorities and Strategies section of the tool" title="Priorities &amp; Strategies">
            <a:hlinkClick xmlns:r="http://schemas.openxmlformats.org/officeDocument/2006/relationships" r:id="rId2"/>
            <a:extLst>
              <a:ext uri="{FF2B5EF4-FFF2-40B4-BE49-F238E27FC236}">
                <a16:creationId xmlns:a16="http://schemas.microsoft.com/office/drawing/2014/main" id="{00000000-0008-0000-2400-000043000000}"/>
              </a:ext>
            </a:extLst>
          </xdr:cNvPr>
          <xdr:cNvSpPr txBox="1">
            <a:spLocks noChangeArrowheads="1"/>
          </xdr:cNvSpPr>
        </xdr:nvSpPr>
        <xdr:spPr bwMode="auto">
          <a:xfrm>
            <a:off x="4323046" y="17215351"/>
            <a:ext cx="1033922" cy="589695"/>
          </a:xfrm>
          <a:prstGeom prst="roundRect">
            <a:avLst/>
          </a:prstGeom>
          <a:solidFill>
            <a:schemeClr val="accent2"/>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32004" rIns="0" bIns="0" anchor="ctr" upright="1"/>
          <a:lstStyle/>
          <a:p>
            <a:pPr algn="ctr" rtl="0">
              <a:defRPr sz="1000"/>
            </a:pPr>
            <a:r>
              <a:rPr lang="en-AU" sz="1200" b="1" i="0" u="none" strike="noStrike" baseline="0">
                <a:solidFill>
                  <a:schemeClr val="bg1"/>
                </a:solidFill>
                <a:latin typeface="Calibri"/>
                <a:cs typeface="Calibri"/>
              </a:rPr>
              <a:t>Priorities &amp; strategies</a:t>
            </a:r>
          </a:p>
        </xdr:txBody>
      </xdr:sp>
      <xdr:sp macro="" textlink="">
        <xdr:nvSpPr>
          <xdr:cNvPr id="68" name="Text Box 1" descr="Select this button to go to Part B of the tool" title="Part B">
            <a:hlinkClick xmlns:r="http://schemas.openxmlformats.org/officeDocument/2006/relationships" r:id="rId3"/>
            <a:extLst>
              <a:ext uri="{FF2B5EF4-FFF2-40B4-BE49-F238E27FC236}">
                <a16:creationId xmlns:a16="http://schemas.microsoft.com/office/drawing/2014/main" id="{00000000-0008-0000-2400-000044000000}"/>
              </a:ext>
            </a:extLst>
          </xdr:cNvPr>
          <xdr:cNvSpPr txBox="1">
            <a:spLocks noChangeArrowheads="1"/>
          </xdr:cNvSpPr>
        </xdr:nvSpPr>
        <xdr:spPr bwMode="auto">
          <a:xfrm>
            <a:off x="2638576" y="17220734"/>
            <a:ext cx="649425" cy="590942"/>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69" name="Text Box 1" descr="Select this button to go to the Home page" title="Home button">
            <a:hlinkClick xmlns:r="http://schemas.openxmlformats.org/officeDocument/2006/relationships" r:id="rId4"/>
            <a:extLst>
              <a:ext uri="{FF2B5EF4-FFF2-40B4-BE49-F238E27FC236}">
                <a16:creationId xmlns:a16="http://schemas.microsoft.com/office/drawing/2014/main" id="{00000000-0008-0000-2400-000045000000}"/>
              </a:ext>
            </a:extLst>
          </xdr:cNvPr>
          <xdr:cNvSpPr txBox="1">
            <a:spLocks noChangeArrowheads="1"/>
          </xdr:cNvSpPr>
        </xdr:nvSpPr>
        <xdr:spPr bwMode="auto">
          <a:xfrm>
            <a:off x="121139" y="17213824"/>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70" name="Text Box 1" descr="Select this button to go to Part A of the tool" title="Part A - Overview">
            <a:hlinkClick xmlns:r="http://schemas.openxmlformats.org/officeDocument/2006/relationships" r:id="rId5"/>
            <a:extLst>
              <a:ext uri="{FF2B5EF4-FFF2-40B4-BE49-F238E27FC236}">
                <a16:creationId xmlns:a16="http://schemas.microsoft.com/office/drawing/2014/main" id="{00000000-0008-0000-2400-000046000000}"/>
              </a:ext>
            </a:extLst>
          </xdr:cNvPr>
          <xdr:cNvSpPr txBox="1">
            <a:spLocks noChangeArrowheads="1"/>
          </xdr:cNvSpPr>
        </xdr:nvSpPr>
        <xdr:spPr bwMode="auto">
          <a:xfrm>
            <a:off x="1794428" y="17216597"/>
            <a:ext cx="648750" cy="590942"/>
          </a:xfrm>
          <a:prstGeom prst="roundRect">
            <a:avLst/>
          </a:prstGeom>
          <a:solidFill>
            <a:schemeClr val="bg1"/>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71" name="Text Box 1" descr="Select this button to go to the Your Plan section of the tool" title="Your Plan">
            <a:hlinkClick xmlns:r="http://schemas.openxmlformats.org/officeDocument/2006/relationships" r:id="rId6"/>
            <a:extLst>
              <a:ext uri="{FF2B5EF4-FFF2-40B4-BE49-F238E27FC236}">
                <a16:creationId xmlns:a16="http://schemas.microsoft.com/office/drawing/2014/main" id="{00000000-0008-0000-2400-000047000000}"/>
              </a:ext>
            </a:extLst>
          </xdr:cNvPr>
          <xdr:cNvSpPr txBox="1">
            <a:spLocks noChangeArrowheads="1"/>
          </xdr:cNvSpPr>
        </xdr:nvSpPr>
        <xdr:spPr bwMode="auto">
          <a:xfrm>
            <a:off x="5545677" y="17214639"/>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72" name="Text Box 1" descr="Select this button to go to the Indicators appendix" title="Appendix - Indicators">
            <a:hlinkClick xmlns:r="http://schemas.openxmlformats.org/officeDocument/2006/relationships" r:id="rId7"/>
            <a:extLst>
              <a:ext uri="{FF2B5EF4-FFF2-40B4-BE49-F238E27FC236}">
                <a16:creationId xmlns:a16="http://schemas.microsoft.com/office/drawing/2014/main" id="{00000000-0008-0000-2400-000048000000}"/>
              </a:ext>
            </a:extLst>
          </xdr:cNvPr>
          <xdr:cNvSpPr txBox="1">
            <a:spLocks noChangeArrowheads="1"/>
          </xdr:cNvSpPr>
        </xdr:nvSpPr>
        <xdr:spPr bwMode="auto">
          <a:xfrm>
            <a:off x="7615858" y="17214846"/>
            <a:ext cx="1036660"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73" name="Text Box 1" descr="Select this button to go to the Data Sources appendix" title="Appendix - Data Sources">
            <a:hlinkClick xmlns:r="http://schemas.openxmlformats.org/officeDocument/2006/relationships" r:id="rId8"/>
            <a:extLst>
              <a:ext uri="{FF2B5EF4-FFF2-40B4-BE49-F238E27FC236}">
                <a16:creationId xmlns:a16="http://schemas.microsoft.com/office/drawing/2014/main" id="{00000000-0008-0000-2400-000049000000}"/>
              </a:ext>
            </a:extLst>
          </xdr:cNvPr>
          <xdr:cNvSpPr txBox="1">
            <a:spLocks noChangeArrowheads="1"/>
          </xdr:cNvSpPr>
        </xdr:nvSpPr>
        <xdr:spPr bwMode="auto">
          <a:xfrm>
            <a:off x="6386711" y="17215869"/>
            <a:ext cx="1035988" cy="590942"/>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74" name="Text Box 1" descr="Select this button to go to the Business Goals section of the tool" title="Business Goals">
            <a:hlinkClick xmlns:r="http://schemas.openxmlformats.org/officeDocument/2006/relationships" r:id="rId9"/>
            <a:extLst>
              <a:ext uri="{FF2B5EF4-FFF2-40B4-BE49-F238E27FC236}">
                <a16:creationId xmlns:a16="http://schemas.microsoft.com/office/drawing/2014/main" id="{00000000-0008-0000-2400-00004A000000}"/>
              </a:ext>
            </a:extLst>
          </xdr:cNvPr>
          <xdr:cNvSpPr txBox="1">
            <a:spLocks noChangeArrowheads="1"/>
          </xdr:cNvSpPr>
        </xdr:nvSpPr>
        <xdr:spPr bwMode="auto">
          <a:xfrm>
            <a:off x="955948" y="17214847"/>
            <a:ext cx="648750" cy="590942"/>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75" name="Text Box 1" descr="Select this button to go to Part C of the tool" title="Part C">
            <a:hlinkClick xmlns:r="http://schemas.openxmlformats.org/officeDocument/2006/relationships" r:id="rId10"/>
            <a:extLst>
              <a:ext uri="{FF2B5EF4-FFF2-40B4-BE49-F238E27FC236}">
                <a16:creationId xmlns:a16="http://schemas.microsoft.com/office/drawing/2014/main" id="{00000000-0008-0000-2400-00004B000000}"/>
              </a:ext>
            </a:extLst>
          </xdr:cNvPr>
          <xdr:cNvSpPr txBox="1">
            <a:spLocks noChangeArrowheads="1"/>
          </xdr:cNvSpPr>
        </xdr:nvSpPr>
        <xdr:spPr bwMode="auto">
          <a:xfrm>
            <a:off x="3488942" y="17215370"/>
            <a:ext cx="648751" cy="590942"/>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nvGrpSpPr>
          <xdr:cNvPr id="76" name="Group 75">
            <a:extLst>
              <a:ext uri="{FF2B5EF4-FFF2-40B4-BE49-F238E27FC236}">
                <a16:creationId xmlns:a16="http://schemas.microsoft.com/office/drawing/2014/main" id="{00000000-0008-0000-2400-00004C000000}"/>
              </a:ext>
            </a:extLst>
          </xdr:cNvPr>
          <xdr:cNvGrpSpPr/>
        </xdr:nvGrpSpPr>
        <xdr:grpSpPr>
          <a:xfrm>
            <a:off x="111285" y="16810182"/>
            <a:ext cx="3163373" cy="229726"/>
            <a:chOff x="622301" y="1200150"/>
            <a:chExt cx="3151867" cy="228600"/>
          </a:xfrm>
        </xdr:grpSpPr>
        <xdr:sp macro="" textlink="">
          <xdr:nvSpPr>
            <xdr:cNvPr id="77" name="TextBox 1">
              <a:extLst>
                <a:ext uri="{FF2B5EF4-FFF2-40B4-BE49-F238E27FC236}">
                  <a16:creationId xmlns:a16="http://schemas.microsoft.com/office/drawing/2014/main" id="{00000000-0008-0000-2400-00004D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78" name="Group 7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400-00004E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79" name="Freeform 64" descr="Icon of a finger pressing a button indicating users can click here" title="Finger pressing a button">
                <a:extLst>
                  <a:ext uri="{FF2B5EF4-FFF2-40B4-BE49-F238E27FC236}">
                    <a16:creationId xmlns:a16="http://schemas.microsoft.com/office/drawing/2014/main" id="{00000000-0008-0000-2400-00004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0" name="Freeform 65">
                <a:extLst>
                  <a:ext uri="{FF2B5EF4-FFF2-40B4-BE49-F238E27FC236}">
                    <a16:creationId xmlns:a16="http://schemas.microsoft.com/office/drawing/2014/main" id="{00000000-0008-0000-2400-000050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1" name="Freeform 66">
                <a:extLst>
                  <a:ext uri="{FF2B5EF4-FFF2-40B4-BE49-F238E27FC236}">
                    <a16:creationId xmlns:a16="http://schemas.microsoft.com/office/drawing/2014/main" id="{00000000-0008-0000-2400-000051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3</xdr:col>
      <xdr:colOff>6350</xdr:colOff>
      <xdr:row>18</xdr:row>
      <xdr:rowOff>152399</xdr:rowOff>
    </xdr:from>
    <xdr:to>
      <xdr:col>12</xdr:col>
      <xdr:colOff>2750</xdr:colOff>
      <xdr:row>20</xdr:row>
      <xdr:rowOff>137749</xdr:rowOff>
    </xdr:to>
    <xdr:grpSp>
      <xdr:nvGrpSpPr>
        <xdr:cNvPr id="2" name="Group 1">
          <a:extLst>
            <a:ext uri="{FF2B5EF4-FFF2-40B4-BE49-F238E27FC236}">
              <a16:creationId xmlns:a16="http://schemas.microsoft.com/office/drawing/2014/main" id="{00000000-0008-0000-2400-000002000000}"/>
            </a:ext>
          </a:extLst>
        </xdr:cNvPr>
        <xdr:cNvGrpSpPr/>
      </xdr:nvGrpSpPr>
      <xdr:grpSpPr>
        <a:xfrm>
          <a:off x="4432300" y="21202649"/>
          <a:ext cx="5940000" cy="360000"/>
          <a:chOff x="4508500" y="20916899"/>
          <a:chExt cx="5940000" cy="360000"/>
        </a:xfrm>
        <a:effectLst>
          <a:outerShdw blurRad="50800" dist="38100" dir="5400000" algn="t" rotWithShape="0">
            <a:prstClr val="black">
              <a:alpha val="40000"/>
            </a:prstClr>
          </a:outerShdw>
        </a:effectLst>
      </xdr:grpSpPr>
      <xdr:sp macro="" textlink="">
        <xdr:nvSpPr>
          <xdr:cNvPr id="19" name="Text Box 1" descr="Click here to return to the Priorities &amp; Strategies section of the tool to review your next Strategy" title="Return to Priorities &amp; Strategies">
            <a:hlinkClick xmlns:r="http://schemas.openxmlformats.org/officeDocument/2006/relationships" r:id="rId11"/>
            <a:extLst>
              <a:ext uri="{FF2B5EF4-FFF2-40B4-BE49-F238E27FC236}">
                <a16:creationId xmlns:a16="http://schemas.microsoft.com/office/drawing/2014/main" id="{00000000-0008-0000-2400-000013000000}"/>
              </a:ext>
            </a:extLst>
          </xdr:cNvPr>
          <xdr:cNvSpPr txBox="1">
            <a:spLocks noChangeArrowheads="1"/>
          </xdr:cNvSpPr>
        </xdr:nvSpPr>
        <xdr:spPr bwMode="auto">
          <a:xfrm>
            <a:off x="4508500" y="20916899"/>
            <a:ext cx="5940000" cy="360000"/>
          </a:xfrm>
          <a:prstGeom prst="roundRect">
            <a:avLst/>
          </a:prstGeom>
          <a:solidFill>
            <a:srgbClr val="275D3A"/>
          </a:solidFill>
          <a:ln w="9525">
            <a:noFill/>
            <a:miter lim="800000"/>
            <a:headEnd/>
            <a:tailEnd/>
          </a:ln>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return to </a:t>
            </a:r>
            <a:r>
              <a:rPr lang="en-AU" sz="1400" b="1" i="0" u="none" strike="noStrike" baseline="0">
                <a:solidFill>
                  <a:schemeClr val="bg1"/>
                </a:solidFill>
                <a:latin typeface="Calibri"/>
                <a:cs typeface="Calibri"/>
              </a:rPr>
              <a:t>Priorities &amp; strategies </a:t>
            </a:r>
            <a:r>
              <a:rPr lang="en-AU" sz="1400" b="0" i="0" u="none" strike="noStrike" baseline="0">
                <a:solidFill>
                  <a:schemeClr val="bg1"/>
                </a:solidFill>
                <a:latin typeface="Calibri"/>
                <a:cs typeface="Calibri"/>
              </a:rPr>
              <a:t>to review your next strategy</a:t>
            </a:r>
          </a:p>
        </xdr:txBody>
      </xdr:sp>
      <xdr:grpSp>
        <xdr:nvGrpSpPr>
          <xdr:cNvPr id="86" name="Group 14" descr="Icon of a finger pressing a button indicating to users they can click here" title="Finger pressing a button">
            <a:extLst>
              <a:ext uri="{FF2B5EF4-FFF2-40B4-BE49-F238E27FC236}">
                <a16:creationId xmlns:a16="http://schemas.microsoft.com/office/drawing/2014/main" id="{00000000-0008-0000-2400-000056000000}"/>
              </a:ext>
            </a:extLst>
          </xdr:cNvPr>
          <xdr:cNvGrpSpPr>
            <a:grpSpLocks noChangeAspect="1"/>
          </xdr:cNvGrpSpPr>
        </xdr:nvGrpSpPr>
        <xdr:grpSpPr>
          <a:xfrm>
            <a:off x="4584700" y="20974050"/>
            <a:ext cx="161713" cy="212825"/>
            <a:chOff x="1930400" y="2159000"/>
            <a:chExt cx="376238" cy="533400"/>
          </a:xfrm>
          <a:solidFill>
            <a:schemeClr val="bg1"/>
          </a:solidFill>
        </xdr:grpSpPr>
        <xdr:sp macro="" textlink="">
          <xdr:nvSpPr>
            <xdr:cNvPr id="87" name="Freeform 64">
              <a:extLst>
                <a:ext uri="{FF2B5EF4-FFF2-40B4-BE49-F238E27FC236}">
                  <a16:creationId xmlns:a16="http://schemas.microsoft.com/office/drawing/2014/main" id="{00000000-0008-0000-2400-00005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8" name="Freeform 65">
              <a:extLst>
                <a:ext uri="{FF2B5EF4-FFF2-40B4-BE49-F238E27FC236}">
                  <a16:creationId xmlns:a16="http://schemas.microsoft.com/office/drawing/2014/main" id="{00000000-0008-0000-2400-00005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9" name="Freeform 66">
              <a:extLst>
                <a:ext uri="{FF2B5EF4-FFF2-40B4-BE49-F238E27FC236}">
                  <a16:creationId xmlns:a16="http://schemas.microsoft.com/office/drawing/2014/main" id="{00000000-0008-0000-2400-00005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2115</xdr:colOff>
      <xdr:row>2</xdr:row>
      <xdr:rowOff>871543</xdr:rowOff>
    </xdr:from>
    <xdr:to>
      <xdr:col>6</xdr:col>
      <xdr:colOff>3371850</xdr:colOff>
      <xdr:row>4</xdr:row>
      <xdr:rowOff>123824</xdr:rowOff>
    </xdr:to>
    <xdr:sp macro="" textlink="">
      <xdr:nvSpPr>
        <xdr:cNvPr id="3" name="Rectangle 1" title="Text box">
          <a:extLst>
            <a:ext uri="{FF2B5EF4-FFF2-40B4-BE49-F238E27FC236}">
              <a16:creationId xmlns:a16="http://schemas.microsoft.com/office/drawing/2014/main" id="{00000000-0008-0000-2500-000003000000}"/>
            </a:ext>
          </a:extLst>
        </xdr:cNvPr>
        <xdr:cNvSpPr/>
      </xdr:nvSpPr>
      <xdr:spPr>
        <a:xfrm>
          <a:off x="325965" y="3786193"/>
          <a:ext cx="10161060" cy="2700331"/>
        </a:xfrm>
        <a:prstGeom prst="rect">
          <a:avLst/>
        </a:prstGeom>
        <a:noFill/>
        <a:ln w="28575">
          <a:solidFill>
            <a:srgbClr val="612C69"/>
          </a:solidFill>
        </a:ln>
        <a:effectLst>
          <a:glow rad="63500">
            <a:schemeClr val="accent5">
              <a:satMod val="175000"/>
              <a:alpha val="6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861179</xdr:colOff>
      <xdr:row>0</xdr:row>
      <xdr:rowOff>305502</xdr:rowOff>
    </xdr:from>
    <xdr:to>
      <xdr:col>3</xdr:col>
      <xdr:colOff>1563915</xdr:colOff>
      <xdr:row>0</xdr:row>
      <xdr:rowOff>903514</xdr:rowOff>
    </xdr:to>
    <xdr:pic>
      <xdr:nvPicPr>
        <xdr:cNvPr id="22" name="Graphic 12" descr="NDIS Workforce Capability Framework graphic device" title="NDIS Workforce Capability Framework">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01229" y="305502"/>
          <a:ext cx="702736" cy="598012"/>
        </a:xfrm>
        <a:prstGeom prst="rect">
          <a:avLst/>
        </a:prstGeom>
      </xdr:spPr>
    </xdr:pic>
    <xdr:clientData/>
  </xdr:twoCellAnchor>
  <xdr:twoCellAnchor>
    <xdr:from>
      <xdr:col>3</xdr:col>
      <xdr:colOff>781051</xdr:colOff>
      <xdr:row>1</xdr:row>
      <xdr:rowOff>355600</xdr:rowOff>
    </xdr:from>
    <xdr:to>
      <xdr:col>3</xdr:col>
      <xdr:colOff>1477933</xdr:colOff>
      <xdr:row>1</xdr:row>
      <xdr:rowOff>935200</xdr:rowOff>
    </xdr:to>
    <xdr:sp macro="" textlink="">
      <xdr:nvSpPr>
        <xdr:cNvPr id="39" name="Text Box 1" descr="Select this button to go to Part C of the tool" title="Part C">
          <a:hlinkClick xmlns:r="http://schemas.openxmlformats.org/officeDocument/2006/relationships" r:id="rId3"/>
          <a:extLst>
            <a:ext uri="{FF2B5EF4-FFF2-40B4-BE49-F238E27FC236}">
              <a16:creationId xmlns:a16="http://schemas.microsoft.com/office/drawing/2014/main" id="{00000000-0008-0000-2500-000027000000}"/>
            </a:ext>
          </a:extLst>
        </xdr:cNvPr>
        <xdr:cNvSpPr txBox="1">
          <a:spLocks noChangeArrowheads="1"/>
        </xdr:cNvSpPr>
      </xdr:nvSpPr>
      <xdr:spPr bwMode="auto">
        <a:xfrm>
          <a:off x="3721101" y="1555750"/>
          <a:ext cx="696882" cy="579600"/>
        </a:xfrm>
        <a:prstGeom prst="roundRect">
          <a:avLst/>
        </a:prstGeom>
        <a:solidFill>
          <a:srgbClr val="02833F"/>
        </a:solidFill>
        <a:ln w="9525">
          <a:noFill/>
          <a:miter lim="800000"/>
          <a:headEnd/>
          <a:tailEnd/>
        </a:ln>
      </xdr:spPr>
      <xdr:txBody>
        <a:bodyPr vertOverflow="clip" wrap="square" lIns="0" tIns="32004" rIns="0" bIns="0" anchor="ctr" upright="1"/>
        <a:lstStyle/>
        <a:p>
          <a:pPr algn="ctr" rtl="0">
            <a:defRPr sz="1000"/>
          </a:pPr>
          <a:r>
            <a:rPr lang="en-AU" sz="1300" b="1" i="0" u="none" strike="noStrike" baseline="0">
              <a:solidFill>
                <a:schemeClr val="bg1"/>
              </a:solidFill>
              <a:latin typeface="Calibri"/>
              <a:cs typeface="Calibri"/>
            </a:rPr>
            <a:t>Part C</a:t>
          </a:r>
        </a:p>
      </xdr:txBody>
    </xdr:sp>
    <xdr:clientData/>
  </xdr:twoCellAnchor>
  <xdr:twoCellAnchor editAs="oneCell">
    <xdr:from>
      <xdr:col>0</xdr:col>
      <xdr:colOff>0</xdr:colOff>
      <xdr:row>0</xdr:row>
      <xdr:rowOff>69850</xdr:rowOff>
    </xdr:from>
    <xdr:to>
      <xdr:col>4</xdr:col>
      <xdr:colOff>838200</xdr:colOff>
      <xdr:row>0</xdr:row>
      <xdr:rowOff>1045929</xdr:rowOff>
    </xdr:to>
    <xdr:pic>
      <xdr:nvPicPr>
        <xdr:cNvPr id="20" name="Picture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4"/>
        <a:stretch>
          <a:fillRect/>
        </a:stretch>
      </xdr:blipFill>
      <xdr:spPr>
        <a:xfrm>
          <a:off x="0" y="69850"/>
          <a:ext cx="4781550" cy="976079"/>
        </a:xfrm>
        <a:prstGeom prst="rect">
          <a:avLst/>
        </a:prstGeom>
      </xdr:spPr>
    </xdr:pic>
    <xdr:clientData/>
  </xdr:twoCellAnchor>
  <xdr:twoCellAnchor editAs="oneCell">
    <xdr:from>
      <xdr:col>1</xdr:col>
      <xdr:colOff>0</xdr:colOff>
      <xdr:row>6</xdr:row>
      <xdr:rowOff>27213</xdr:rowOff>
    </xdr:from>
    <xdr:to>
      <xdr:col>4</xdr:col>
      <xdr:colOff>292100</xdr:colOff>
      <xdr:row>7</xdr:row>
      <xdr:rowOff>435</xdr:rowOff>
    </xdr:to>
    <xdr:pic>
      <xdr:nvPicPr>
        <xdr:cNvPr id="23" name="Picture 22">
          <a:extLst>
            <a:ext uri="{FF2B5EF4-FFF2-40B4-BE49-F238E27FC236}">
              <a16:creationId xmlns:a16="http://schemas.microsoft.com/office/drawing/2014/main" id="{00000000-0008-0000-2500-000017000000}"/>
            </a:ext>
          </a:extLst>
        </xdr:cNvPr>
        <xdr:cNvPicPr>
          <a:picLocks noChangeAspect="1"/>
        </xdr:cNvPicPr>
      </xdr:nvPicPr>
      <xdr:blipFill rotWithShape="1">
        <a:blip xmlns:r="http://schemas.openxmlformats.org/officeDocument/2006/relationships" r:embed="rId4"/>
        <a:srcRect r="6545"/>
        <a:stretch/>
      </xdr:blipFill>
      <xdr:spPr>
        <a:xfrm>
          <a:off x="336550" y="6485163"/>
          <a:ext cx="3898900" cy="851639"/>
        </a:xfrm>
        <a:prstGeom prst="rect">
          <a:avLst/>
        </a:prstGeom>
      </xdr:spPr>
    </xdr:pic>
    <xdr:clientData/>
  </xdr:twoCellAnchor>
  <xdr:twoCellAnchor>
    <xdr:from>
      <xdr:col>0</xdr:col>
      <xdr:colOff>186952</xdr:colOff>
      <xdr:row>1</xdr:row>
      <xdr:rowOff>0</xdr:rowOff>
    </xdr:from>
    <xdr:to>
      <xdr:col>6</xdr:col>
      <xdr:colOff>31962</xdr:colOff>
      <xdr:row>1</xdr:row>
      <xdr:rowOff>998165</xdr:rowOff>
    </xdr:to>
    <xdr:grpSp>
      <xdr:nvGrpSpPr>
        <xdr:cNvPr id="24" name="Group 23">
          <a:extLst>
            <a:ext uri="{FF2B5EF4-FFF2-40B4-BE49-F238E27FC236}">
              <a16:creationId xmlns:a16="http://schemas.microsoft.com/office/drawing/2014/main" id="{00000000-0008-0000-2500-000018000000}"/>
            </a:ext>
          </a:extLst>
        </xdr:cNvPr>
        <xdr:cNvGrpSpPr/>
      </xdr:nvGrpSpPr>
      <xdr:grpSpPr>
        <a:xfrm>
          <a:off x="186952" y="1200150"/>
          <a:ext cx="7293560" cy="998165"/>
          <a:chOff x="190671" y="7326128"/>
          <a:chExt cx="7328682" cy="1000823"/>
        </a:xfrm>
      </xdr:grpSpPr>
      <xdr:grpSp>
        <xdr:nvGrpSpPr>
          <xdr:cNvPr id="25" name="Group 24">
            <a:extLst>
              <a:ext uri="{FF2B5EF4-FFF2-40B4-BE49-F238E27FC236}">
                <a16:creationId xmlns:a16="http://schemas.microsoft.com/office/drawing/2014/main" id="{00000000-0008-0000-2500-000019000000}"/>
              </a:ext>
            </a:extLst>
          </xdr:cNvPr>
          <xdr:cNvGrpSpPr>
            <a:grpSpLocks noChangeAspect="1"/>
          </xdr:cNvGrpSpPr>
        </xdr:nvGrpSpPr>
        <xdr:grpSpPr>
          <a:xfrm>
            <a:off x="200525" y="7729502"/>
            <a:ext cx="7318828" cy="597449"/>
            <a:chOff x="594285" y="1612006"/>
            <a:chExt cx="8110877" cy="655582"/>
          </a:xfrm>
        </xdr:grpSpPr>
        <xdr:sp macro="" textlink="">
          <xdr:nvSpPr>
            <xdr:cNvPr id="32" name="Text Box 1" descr="Select this button to go to Part B of the tool" title="Part B">
              <a:hlinkClick xmlns:r="http://schemas.openxmlformats.org/officeDocument/2006/relationships" r:id="rId5"/>
              <a:extLst>
                <a:ext uri="{FF2B5EF4-FFF2-40B4-BE49-F238E27FC236}">
                  <a16:creationId xmlns:a16="http://schemas.microsoft.com/office/drawing/2014/main" id="{00000000-0008-0000-2500-000020000000}"/>
                </a:ext>
              </a:extLst>
            </xdr:cNvPr>
            <xdr:cNvSpPr txBox="1">
              <a:spLocks noChangeArrowheads="1"/>
            </xdr:cNvSpPr>
          </xdr:nvSpPr>
          <xdr:spPr bwMode="auto">
            <a:xfrm>
              <a:off x="3388327" y="1619588"/>
              <a:ext cx="720748" cy="648000"/>
            </a:xfrm>
            <a:prstGeom prst="roundRect">
              <a:avLst/>
            </a:prstGeom>
            <a:solidFill>
              <a:schemeClr val="bg1">
                <a:lumMod val="95000"/>
              </a:schemeClr>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33" name="Text Box 1" descr="Select this button to go to the Home page" title="Home button">
              <a:hlinkClick xmlns:r="http://schemas.openxmlformats.org/officeDocument/2006/relationships" r:id="rId6"/>
              <a:extLst>
                <a:ext uri="{FF2B5EF4-FFF2-40B4-BE49-F238E27FC236}">
                  <a16:creationId xmlns:a16="http://schemas.microsoft.com/office/drawing/2014/main" id="{00000000-0008-0000-2500-000021000000}"/>
                </a:ext>
              </a:extLst>
            </xdr:cNvPr>
            <xdr:cNvSpPr txBox="1">
              <a:spLocks noChangeArrowheads="1"/>
            </xdr:cNvSpPr>
          </xdr:nvSpPr>
          <xdr:spPr bwMode="auto">
            <a:xfrm>
              <a:off x="594285" y="1612006"/>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34" name="Text Box 1" descr="Select this button to go to Part A of the tool" title="Part A - Overview">
              <a:hlinkClick xmlns:r="http://schemas.openxmlformats.org/officeDocument/2006/relationships" r:id="rId7"/>
              <a:extLst>
                <a:ext uri="{FF2B5EF4-FFF2-40B4-BE49-F238E27FC236}">
                  <a16:creationId xmlns:a16="http://schemas.microsoft.com/office/drawing/2014/main" id="{00000000-0008-0000-2500-000022000000}"/>
                </a:ext>
              </a:extLst>
            </xdr:cNvPr>
            <xdr:cNvSpPr txBox="1">
              <a:spLocks noChangeArrowheads="1"/>
            </xdr:cNvSpPr>
          </xdr:nvSpPr>
          <xdr:spPr bwMode="auto">
            <a:xfrm>
              <a:off x="2450742" y="1615049"/>
              <a:ext cx="720000" cy="648000"/>
            </a:xfrm>
            <a:prstGeom prst="roundRect">
              <a:avLst/>
            </a:prstGeom>
            <a:solidFill>
              <a:schemeClr val="bg1">
                <a:lumMod val="95000"/>
              </a:schemeClr>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35" name="Text Box 1" descr="Select this button to go to the Your Plan section of the tool" title="Your Plan">
              <a:hlinkClick xmlns:r="http://schemas.openxmlformats.org/officeDocument/2006/relationships" r:id="rId8"/>
              <a:extLst>
                <a:ext uri="{FF2B5EF4-FFF2-40B4-BE49-F238E27FC236}">
                  <a16:creationId xmlns:a16="http://schemas.microsoft.com/office/drawing/2014/main" id="{00000000-0008-0000-2500-000023000000}"/>
                </a:ext>
              </a:extLst>
            </xdr:cNvPr>
            <xdr:cNvSpPr txBox="1">
              <a:spLocks noChangeArrowheads="1"/>
            </xdr:cNvSpPr>
          </xdr:nvSpPr>
          <xdr:spPr bwMode="auto">
            <a:xfrm>
              <a:off x="5256888" y="1612900"/>
              <a:ext cx="720000" cy="648000"/>
            </a:xfrm>
            <a:prstGeom prst="roundRect">
              <a:avLst/>
            </a:prstGeom>
            <a:solidFill>
              <a:srgbClr val="612C69"/>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Your plan</a:t>
              </a:r>
            </a:p>
          </xdr:txBody>
        </xdr:sp>
        <xdr:sp macro="" textlink="">
          <xdr:nvSpPr>
            <xdr:cNvPr id="36" name="Text Box 1" descr="Select this button to go to the Indicators appendix" title="Appendix - Indicators">
              <a:hlinkClick xmlns:r="http://schemas.openxmlformats.org/officeDocument/2006/relationships" r:id="rId9"/>
              <a:extLst>
                <a:ext uri="{FF2B5EF4-FFF2-40B4-BE49-F238E27FC236}">
                  <a16:creationId xmlns:a16="http://schemas.microsoft.com/office/drawing/2014/main" id="{00000000-0008-0000-2500-000024000000}"/>
                </a:ext>
              </a:extLst>
            </xdr:cNvPr>
            <xdr:cNvSpPr txBox="1">
              <a:spLocks noChangeArrowheads="1"/>
            </xdr:cNvSpPr>
          </xdr:nvSpPr>
          <xdr:spPr bwMode="auto">
            <a:xfrm>
              <a:off x="7554230" y="1613128"/>
              <a:ext cx="1150932"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Calibri"/>
                <a:cs typeface="Calibri"/>
              </a:endParaRPr>
            </a:p>
          </xdr:txBody>
        </xdr:sp>
        <xdr:sp macro="" textlink="">
          <xdr:nvSpPr>
            <xdr:cNvPr id="37" name="Text Box 1" descr="Select this button to go to the Data Sources appendix" title="Appendix - Data Sources">
              <a:hlinkClick xmlns:r="http://schemas.openxmlformats.org/officeDocument/2006/relationships" r:id="rId10"/>
              <a:extLst>
                <a:ext uri="{FF2B5EF4-FFF2-40B4-BE49-F238E27FC236}">
                  <a16:creationId xmlns:a16="http://schemas.microsoft.com/office/drawing/2014/main" id="{00000000-0008-0000-2500-000025000000}"/>
                </a:ext>
              </a:extLst>
            </xdr:cNvPr>
            <xdr:cNvSpPr txBox="1">
              <a:spLocks noChangeArrowheads="1"/>
            </xdr:cNvSpPr>
          </xdr:nvSpPr>
          <xdr:spPr bwMode="auto">
            <a:xfrm>
              <a:off x="6189981" y="1614250"/>
              <a:ext cx="1150186" cy="648000"/>
            </a:xfrm>
            <a:prstGeom prst="roundRect">
              <a:avLst/>
            </a:prstGeom>
            <a:solidFill>
              <a:schemeClr val="bg1">
                <a:lumMod val="95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Calibri"/>
                <a:cs typeface="Calibri"/>
              </a:endParaRPr>
            </a:p>
          </xdr:txBody>
        </xdr:sp>
        <xdr:sp macro="" textlink="">
          <xdr:nvSpPr>
            <xdr:cNvPr id="38" name="Text Box 1" descr="Select this button to go to the Business Goals section of the tool" title="Business Goals">
              <a:hlinkClick xmlns:r="http://schemas.openxmlformats.org/officeDocument/2006/relationships" r:id="rId11"/>
              <a:extLst>
                <a:ext uri="{FF2B5EF4-FFF2-40B4-BE49-F238E27FC236}">
                  <a16:creationId xmlns:a16="http://schemas.microsoft.com/office/drawing/2014/main" id="{00000000-0008-0000-2500-000026000000}"/>
                </a:ext>
              </a:extLst>
            </xdr:cNvPr>
            <xdr:cNvSpPr txBox="1">
              <a:spLocks noChangeArrowheads="1"/>
            </xdr:cNvSpPr>
          </xdr:nvSpPr>
          <xdr:spPr bwMode="auto">
            <a:xfrm>
              <a:off x="1520479" y="1613129"/>
              <a:ext cx="720000" cy="648000"/>
            </a:xfrm>
            <a:prstGeom prst="roundRect">
              <a:avLst/>
            </a:prstGeom>
            <a:solidFill>
              <a:schemeClr val="bg1">
                <a:lumMod val="95000"/>
              </a:schemeClr>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sp macro="" textlink="">
          <xdr:nvSpPr>
            <xdr:cNvPr id="40" name="Text Box 1" descr="Select this button to go to Part C of the tool" title="Part C">
              <a:hlinkClick xmlns:r="http://schemas.openxmlformats.org/officeDocument/2006/relationships" r:id="rId3"/>
              <a:extLst>
                <a:ext uri="{FF2B5EF4-FFF2-40B4-BE49-F238E27FC236}">
                  <a16:creationId xmlns:a16="http://schemas.microsoft.com/office/drawing/2014/main" id="{00000000-0008-0000-2500-000028000000}"/>
                </a:ext>
              </a:extLst>
            </xdr:cNvPr>
            <xdr:cNvSpPr txBox="1">
              <a:spLocks noChangeArrowheads="1"/>
            </xdr:cNvSpPr>
          </xdr:nvSpPr>
          <xdr:spPr bwMode="auto">
            <a:xfrm>
              <a:off x="4331762" y="1613702"/>
              <a:ext cx="720000" cy="648000"/>
            </a:xfrm>
            <a:prstGeom prst="roundRect">
              <a:avLst/>
            </a:prstGeom>
            <a:solidFill>
              <a:schemeClr val="bg1">
                <a:lumMod val="95000"/>
              </a:schemeClr>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grpSp>
      <xdr:grpSp>
        <xdr:nvGrpSpPr>
          <xdr:cNvPr id="26" name="Group 25">
            <a:extLst>
              <a:ext uri="{FF2B5EF4-FFF2-40B4-BE49-F238E27FC236}">
                <a16:creationId xmlns:a16="http://schemas.microsoft.com/office/drawing/2014/main" id="{00000000-0008-0000-2500-00001A000000}"/>
              </a:ext>
            </a:extLst>
          </xdr:cNvPr>
          <xdr:cNvGrpSpPr/>
        </xdr:nvGrpSpPr>
        <xdr:grpSpPr>
          <a:xfrm>
            <a:off x="190671" y="7326128"/>
            <a:ext cx="3168072" cy="229592"/>
            <a:chOff x="622301" y="1200150"/>
            <a:chExt cx="3151867" cy="228600"/>
          </a:xfrm>
        </xdr:grpSpPr>
        <xdr:sp macro="" textlink="">
          <xdr:nvSpPr>
            <xdr:cNvPr id="27" name="TextBox 1">
              <a:extLst>
                <a:ext uri="{FF2B5EF4-FFF2-40B4-BE49-F238E27FC236}">
                  <a16:creationId xmlns:a16="http://schemas.microsoft.com/office/drawing/2014/main" id="{00000000-0008-0000-2500-00001B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28" name="Group 27"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500-00001C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29" name="Freeform 64" descr="Icon of a finger pressing a button indicating users can click here" title="Finger pressing a button">
                <a:extLst>
                  <a:ext uri="{FF2B5EF4-FFF2-40B4-BE49-F238E27FC236}">
                    <a16:creationId xmlns:a16="http://schemas.microsoft.com/office/drawing/2014/main" id="{00000000-0008-0000-2500-00001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0" name="Freeform 65">
                <a:extLst>
                  <a:ext uri="{FF2B5EF4-FFF2-40B4-BE49-F238E27FC236}">
                    <a16:creationId xmlns:a16="http://schemas.microsoft.com/office/drawing/2014/main" id="{00000000-0008-0000-2500-00001E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1" name="Freeform 66">
                <a:extLst>
                  <a:ext uri="{FF2B5EF4-FFF2-40B4-BE49-F238E27FC236}">
                    <a16:creationId xmlns:a16="http://schemas.microsoft.com/office/drawing/2014/main" id="{00000000-0008-0000-2500-00001F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285750</xdr:colOff>
      <xdr:row>0</xdr:row>
      <xdr:rowOff>1045929</xdr:rowOff>
    </xdr:to>
    <xdr:pic>
      <xdr:nvPicPr>
        <xdr:cNvPr id="29" name="Picture 28">
          <a:extLst>
            <a:ext uri="{FF2B5EF4-FFF2-40B4-BE49-F238E27FC236}">
              <a16:creationId xmlns:a16="http://schemas.microsoft.com/office/drawing/2014/main" id="{00000000-0008-0000-2600-00001D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0</xdr:row>
      <xdr:rowOff>1200147</xdr:rowOff>
    </xdr:from>
    <xdr:to>
      <xdr:col>9</xdr:col>
      <xdr:colOff>117010</xdr:colOff>
      <xdr:row>1</xdr:row>
      <xdr:rowOff>1001821</xdr:rowOff>
    </xdr:to>
    <xdr:grpSp>
      <xdr:nvGrpSpPr>
        <xdr:cNvPr id="97" name="Group 96">
          <a:extLst>
            <a:ext uri="{FF2B5EF4-FFF2-40B4-BE49-F238E27FC236}">
              <a16:creationId xmlns:a16="http://schemas.microsoft.com/office/drawing/2014/main" id="{00000000-0008-0000-2600-000061000000}"/>
            </a:ext>
          </a:extLst>
        </xdr:cNvPr>
        <xdr:cNvGrpSpPr/>
      </xdr:nvGrpSpPr>
      <xdr:grpSpPr>
        <a:xfrm>
          <a:off x="76200" y="1200147"/>
          <a:ext cx="12334410" cy="1001824"/>
          <a:chOff x="234950" y="10871200"/>
          <a:chExt cx="12288484" cy="998930"/>
        </a:xfrm>
      </xdr:grpSpPr>
      <xdr:grpSp>
        <xdr:nvGrpSpPr>
          <xdr:cNvPr id="105" name="Group 104">
            <a:extLst>
              <a:ext uri="{FF2B5EF4-FFF2-40B4-BE49-F238E27FC236}">
                <a16:creationId xmlns:a16="http://schemas.microsoft.com/office/drawing/2014/main" id="{00000000-0008-0000-2600-000069000000}"/>
              </a:ext>
            </a:extLst>
          </xdr:cNvPr>
          <xdr:cNvGrpSpPr>
            <a:grpSpLocks noChangeAspect="1"/>
          </xdr:cNvGrpSpPr>
        </xdr:nvGrpSpPr>
        <xdr:grpSpPr>
          <a:xfrm>
            <a:off x="252191" y="11272617"/>
            <a:ext cx="12271243" cy="597513"/>
            <a:chOff x="250370" y="4580274"/>
            <a:chExt cx="13682324" cy="659540"/>
          </a:xfrm>
        </xdr:grpSpPr>
        <xdr:sp macro="" textlink="">
          <xdr:nvSpPr>
            <xdr:cNvPr id="126" name="Text Box 1" descr="Select this button to go to the Business Goals section of the tool" title="Business Goals">
              <a:hlinkClick xmlns:r="http://schemas.openxmlformats.org/officeDocument/2006/relationships" r:id="rId2"/>
              <a:extLst>
                <a:ext uri="{FF2B5EF4-FFF2-40B4-BE49-F238E27FC236}">
                  <a16:creationId xmlns:a16="http://schemas.microsoft.com/office/drawing/2014/main" id="{00000000-0008-0000-2600-00007E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127" name="Group 126">
              <a:extLst>
                <a:ext uri="{FF2B5EF4-FFF2-40B4-BE49-F238E27FC236}">
                  <a16:creationId xmlns:a16="http://schemas.microsoft.com/office/drawing/2014/main" id="{00000000-0008-0000-2600-00007F000000}"/>
                </a:ext>
              </a:extLst>
            </xdr:cNvPr>
            <xdr:cNvGrpSpPr/>
          </xdr:nvGrpSpPr>
          <xdr:grpSpPr>
            <a:xfrm>
              <a:off x="250370" y="4580274"/>
              <a:ext cx="13682324" cy="659540"/>
              <a:chOff x="250370" y="4580274"/>
              <a:chExt cx="13682324" cy="659540"/>
            </a:xfrm>
          </xdr:grpSpPr>
          <xdr:sp macro="" textlink="">
            <xdr:nvSpPr>
              <xdr:cNvPr id="128" name="Text Box 1" descr="Select this button to go to the Characteristics Data Input section of the tool" title="Characteristics Data Input">
                <a:hlinkClick xmlns:r="http://schemas.openxmlformats.org/officeDocument/2006/relationships" r:id="rId3"/>
                <a:extLst>
                  <a:ext uri="{FF2B5EF4-FFF2-40B4-BE49-F238E27FC236}">
                    <a16:creationId xmlns:a16="http://schemas.microsoft.com/office/drawing/2014/main" id="{00000000-0008-0000-2600-000080000000}"/>
                  </a:ext>
                </a:extLst>
              </xdr:cNvPr>
              <xdr:cNvSpPr txBox="1">
                <a:spLocks noChangeArrowheads="1"/>
              </xdr:cNvSpPr>
            </xdr:nvSpPr>
            <xdr:spPr bwMode="auto">
              <a:xfrm>
                <a:off x="3047462" y="4582339"/>
                <a:ext cx="7268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29" name="Text Box 1" descr="Select this button to go to the Culture Data Input section of the tool" title="Culture Data Input">
                <a:hlinkClick xmlns:r="http://schemas.openxmlformats.org/officeDocument/2006/relationships" r:id="rId4"/>
                <a:extLst>
                  <a:ext uri="{FF2B5EF4-FFF2-40B4-BE49-F238E27FC236}">
                    <a16:creationId xmlns:a16="http://schemas.microsoft.com/office/drawing/2014/main" id="{00000000-0008-0000-2600-000081000000}"/>
                  </a:ext>
                </a:extLst>
              </xdr:cNvPr>
              <xdr:cNvSpPr txBox="1">
                <a:spLocks noChangeArrowheads="1"/>
              </xdr:cNvSpPr>
            </xdr:nvSpPr>
            <xdr:spPr bwMode="auto">
              <a:xfrm>
                <a:off x="4909684" y="4582340"/>
                <a:ext cx="7234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30" name="Text Box 1" descr="Select this button to go to the Culture Analysis section of the tool" title="Culture Analysis">
                <a:hlinkClick xmlns:r="http://schemas.openxmlformats.org/officeDocument/2006/relationships" r:id="rId5"/>
                <a:extLst>
                  <a:ext uri="{FF2B5EF4-FFF2-40B4-BE49-F238E27FC236}">
                    <a16:creationId xmlns:a16="http://schemas.microsoft.com/office/drawing/2014/main" id="{00000000-0008-0000-2600-000082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31" name="Text Box 1" descr="Select this button to go to the Quality Data Input section of the tool" title="Quality Data Input">
                <a:hlinkClick xmlns:r="http://schemas.openxmlformats.org/officeDocument/2006/relationships" r:id="rId6"/>
                <a:extLst>
                  <a:ext uri="{FF2B5EF4-FFF2-40B4-BE49-F238E27FC236}">
                    <a16:creationId xmlns:a16="http://schemas.microsoft.com/office/drawing/2014/main" id="{00000000-0008-0000-2600-000083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32" name="Text Box 1" descr="Select this button to go to the Quality Analysis section of the tool" title="Quality Analysis">
                <a:hlinkClick xmlns:r="http://schemas.openxmlformats.org/officeDocument/2006/relationships" r:id="rId7"/>
                <a:extLst>
                  <a:ext uri="{FF2B5EF4-FFF2-40B4-BE49-F238E27FC236}">
                    <a16:creationId xmlns:a16="http://schemas.microsoft.com/office/drawing/2014/main" id="{00000000-0008-0000-2600-000084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33" name="Text Box 1" descr="Select this button to go to Part A of the tool" title="Part A – Overview Section">
                <a:hlinkClick xmlns:r="http://schemas.openxmlformats.org/officeDocument/2006/relationships" r:id="rId8"/>
                <a:extLst>
                  <a:ext uri="{FF2B5EF4-FFF2-40B4-BE49-F238E27FC236}">
                    <a16:creationId xmlns:a16="http://schemas.microsoft.com/office/drawing/2014/main" id="{00000000-0008-0000-2600-000085000000}"/>
                  </a:ext>
                </a:extLst>
              </xdr:cNvPr>
              <xdr:cNvSpPr txBox="1">
                <a:spLocks noChangeArrowheads="1"/>
              </xdr:cNvSpPr>
            </xdr:nvSpPr>
            <xdr:spPr bwMode="auto">
              <a:xfrm>
                <a:off x="2115821" y="4582339"/>
                <a:ext cx="723401"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34" name="Text Box 1" descr="Select this button to go to the Home page" title="Home button">
                <a:hlinkClick xmlns:r="http://schemas.openxmlformats.org/officeDocument/2006/relationships" r:id="rId9"/>
                <a:extLst>
                  <a:ext uri="{FF2B5EF4-FFF2-40B4-BE49-F238E27FC236}">
                    <a16:creationId xmlns:a16="http://schemas.microsoft.com/office/drawing/2014/main" id="{00000000-0008-0000-2600-000086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35" name="Text Box 1" descr="Select this button to go to Part B of the tool" title="Part B">
                <a:hlinkClick xmlns:r="http://schemas.openxmlformats.org/officeDocument/2006/relationships" r:id="rId10"/>
                <a:extLst>
                  <a:ext uri="{FF2B5EF4-FFF2-40B4-BE49-F238E27FC236}">
                    <a16:creationId xmlns:a16="http://schemas.microsoft.com/office/drawing/2014/main" id="{00000000-0008-0000-2600-000087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36" name="Text Box 1" descr="Select this button to go to the Your Plan section of the tool" title="Your Plan">
                <a:hlinkClick xmlns:r="http://schemas.openxmlformats.org/officeDocument/2006/relationships" r:id="rId11"/>
                <a:extLst>
                  <a:ext uri="{FF2B5EF4-FFF2-40B4-BE49-F238E27FC236}">
                    <a16:creationId xmlns:a16="http://schemas.microsoft.com/office/drawing/2014/main" id="{00000000-0008-0000-2600-000088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37" name="Text Box 1" descr="Select this button to go to the Indicators appendix" title="Appendix - Indicators">
                <a:hlinkClick xmlns:r="http://schemas.openxmlformats.org/officeDocument/2006/relationships" r:id="rId12"/>
                <a:extLst>
                  <a:ext uri="{FF2B5EF4-FFF2-40B4-BE49-F238E27FC236}">
                    <a16:creationId xmlns:a16="http://schemas.microsoft.com/office/drawing/2014/main" id="{00000000-0008-0000-2600-000089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38" name="Text Box 1" descr="Select this button to go to the Data Sources appendix" title="Appendix - Data Sources">
                <a:hlinkClick xmlns:r="http://schemas.openxmlformats.org/officeDocument/2006/relationships" r:id="rId13"/>
                <a:extLst>
                  <a:ext uri="{FF2B5EF4-FFF2-40B4-BE49-F238E27FC236}">
                    <a16:creationId xmlns:a16="http://schemas.microsoft.com/office/drawing/2014/main" id="{00000000-0008-0000-2600-00008A000000}"/>
                  </a:ext>
                </a:extLst>
              </xdr:cNvPr>
              <xdr:cNvSpPr txBox="1">
                <a:spLocks noChangeArrowheads="1"/>
              </xdr:cNvSpPr>
            </xdr:nvSpPr>
            <xdr:spPr bwMode="auto">
              <a:xfrm>
                <a:off x="11419864" y="4585799"/>
                <a:ext cx="1158804" cy="651401"/>
              </a:xfrm>
              <a:prstGeom prst="roundRect">
                <a:avLst/>
              </a:prstGeom>
              <a:solidFill>
                <a:schemeClr val="bg1">
                  <a:lumMod val="50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mn-lt"/>
                    <a:cs typeface="Calibri"/>
                  </a:rPr>
                  <a:t>Appendix:</a:t>
                </a:r>
              </a:p>
              <a:p>
                <a:pPr algn="ctr" rtl="0">
                  <a:defRPr sz="1000"/>
                </a:pPr>
                <a:r>
                  <a:rPr lang="en-AU" sz="1200" b="1" i="0" baseline="0">
                    <a:solidFill>
                      <a:schemeClr val="bg1"/>
                    </a:solidFill>
                    <a:effectLst/>
                    <a:latin typeface="+mn-lt"/>
                    <a:ea typeface="+mn-ea"/>
                    <a:cs typeface="+mn-cs"/>
                  </a:rPr>
                  <a:t>Data sources </a:t>
                </a:r>
                <a:endParaRPr lang="en-AU" sz="1200" b="1" i="0" u="none" strike="noStrike" baseline="0">
                  <a:solidFill>
                    <a:schemeClr val="bg1"/>
                  </a:solidFill>
                  <a:latin typeface="+mn-lt"/>
                  <a:cs typeface="Calibri"/>
                </a:endParaRPr>
              </a:p>
            </xdr:txBody>
          </xdr:sp>
          <xdr:sp macro="" textlink="">
            <xdr:nvSpPr>
              <xdr:cNvPr id="139"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2600-00008B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40"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2600-00008C000000}"/>
                  </a:ext>
                </a:extLst>
              </xdr:cNvPr>
              <xdr:cNvSpPr txBox="1">
                <a:spLocks noChangeArrowheads="1"/>
              </xdr:cNvSpPr>
            </xdr:nvSpPr>
            <xdr:spPr bwMode="auto">
              <a:xfrm>
                <a:off x="3981042" y="4584079"/>
                <a:ext cx="723163" cy="650094"/>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99" name="Group 98">
            <a:extLst>
              <a:ext uri="{FF2B5EF4-FFF2-40B4-BE49-F238E27FC236}">
                <a16:creationId xmlns:a16="http://schemas.microsoft.com/office/drawing/2014/main" id="{00000000-0008-0000-2600-000063000000}"/>
              </a:ext>
            </a:extLst>
          </xdr:cNvPr>
          <xdr:cNvGrpSpPr/>
        </xdr:nvGrpSpPr>
        <xdr:grpSpPr>
          <a:xfrm>
            <a:off x="234950" y="10871200"/>
            <a:ext cx="3151867" cy="228600"/>
            <a:chOff x="622301" y="1200150"/>
            <a:chExt cx="3151867" cy="228600"/>
          </a:xfrm>
        </xdr:grpSpPr>
        <xdr:sp macro="" textlink="">
          <xdr:nvSpPr>
            <xdr:cNvPr id="100" name="TextBox 1">
              <a:extLst>
                <a:ext uri="{FF2B5EF4-FFF2-40B4-BE49-F238E27FC236}">
                  <a16:creationId xmlns:a16="http://schemas.microsoft.com/office/drawing/2014/main" id="{00000000-0008-0000-2600-000064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01" name="Group 100"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600-000065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02" name="Freeform 64" descr="Icon of a finger pressing a button indicating users can click here" title="Finger pressing a button">
                <a:extLst>
                  <a:ext uri="{FF2B5EF4-FFF2-40B4-BE49-F238E27FC236}">
                    <a16:creationId xmlns:a16="http://schemas.microsoft.com/office/drawing/2014/main" id="{00000000-0008-0000-2600-00006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3" name="Freeform 65">
                <a:extLst>
                  <a:ext uri="{FF2B5EF4-FFF2-40B4-BE49-F238E27FC236}">
                    <a16:creationId xmlns:a16="http://schemas.microsoft.com/office/drawing/2014/main" id="{00000000-0008-0000-2600-00006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4" name="Freeform 66">
                <a:extLst>
                  <a:ext uri="{FF2B5EF4-FFF2-40B4-BE49-F238E27FC236}">
                    <a16:creationId xmlns:a16="http://schemas.microsoft.com/office/drawing/2014/main" id="{00000000-0008-0000-2600-00006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2</xdr:col>
      <xdr:colOff>393700</xdr:colOff>
      <xdr:row>1</xdr:row>
      <xdr:rowOff>971550</xdr:rowOff>
    </xdr:from>
    <xdr:to>
      <xdr:col>3</xdr:col>
      <xdr:colOff>2926510</xdr:colOff>
      <xdr:row>1</xdr:row>
      <xdr:rowOff>1481270</xdr:rowOff>
    </xdr:to>
    <xdr:grpSp>
      <xdr:nvGrpSpPr>
        <xdr:cNvPr id="47" name="Group 46">
          <a:extLst>
            <a:ext uri="{FF2B5EF4-FFF2-40B4-BE49-F238E27FC236}">
              <a16:creationId xmlns:a16="http://schemas.microsoft.com/office/drawing/2014/main" id="{00000000-0008-0000-2600-00002F000000}"/>
            </a:ext>
          </a:extLst>
        </xdr:cNvPr>
        <xdr:cNvGrpSpPr/>
      </xdr:nvGrpSpPr>
      <xdr:grpSpPr>
        <a:xfrm>
          <a:off x="2622550" y="2171700"/>
          <a:ext cx="4799760" cy="509720"/>
          <a:chOff x="2706511" y="11312559"/>
          <a:chExt cx="4809436" cy="510627"/>
        </a:xfrm>
      </xdr:grpSpPr>
      <xdr:sp macro="" textlink="">
        <xdr:nvSpPr>
          <xdr:cNvPr id="48" name="TextBox 47">
            <a:extLst>
              <a:ext uri="{FF2B5EF4-FFF2-40B4-BE49-F238E27FC236}">
                <a16:creationId xmlns:a16="http://schemas.microsoft.com/office/drawing/2014/main" id="{00000000-0008-0000-2600-000030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49" name="Group 48">
            <a:extLst>
              <a:ext uri="{FF2B5EF4-FFF2-40B4-BE49-F238E27FC236}">
                <a16:creationId xmlns:a16="http://schemas.microsoft.com/office/drawing/2014/main" id="{00000000-0008-0000-2600-000031000000}"/>
              </a:ext>
            </a:extLst>
          </xdr:cNvPr>
          <xdr:cNvGrpSpPr/>
        </xdr:nvGrpSpPr>
        <xdr:grpSpPr>
          <a:xfrm>
            <a:off x="2706511" y="11312559"/>
            <a:ext cx="4809436" cy="510627"/>
            <a:chOff x="2706511" y="11312559"/>
            <a:chExt cx="4809436" cy="510627"/>
          </a:xfrm>
        </xdr:grpSpPr>
        <xdr:sp macro="" textlink="">
          <xdr:nvSpPr>
            <xdr:cNvPr id="50" name="TextBox 49">
              <a:extLst>
                <a:ext uri="{FF2B5EF4-FFF2-40B4-BE49-F238E27FC236}">
                  <a16:creationId xmlns:a16="http://schemas.microsoft.com/office/drawing/2014/main" id="{00000000-0008-0000-2600-000032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51" name="TextBox 50">
              <a:extLst>
                <a:ext uri="{FF2B5EF4-FFF2-40B4-BE49-F238E27FC236}">
                  <a16:creationId xmlns:a16="http://schemas.microsoft.com/office/drawing/2014/main" id="{00000000-0008-0000-2600-000033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52" name="TextBox 51">
              <a:extLst>
                <a:ext uri="{FF2B5EF4-FFF2-40B4-BE49-F238E27FC236}">
                  <a16:creationId xmlns:a16="http://schemas.microsoft.com/office/drawing/2014/main" id="{00000000-0008-0000-2600-000034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53" name="Straight Connector 52">
              <a:extLst>
                <a:ext uri="{FF2B5EF4-FFF2-40B4-BE49-F238E27FC236}">
                  <a16:creationId xmlns:a16="http://schemas.microsoft.com/office/drawing/2014/main" id="{00000000-0008-0000-2600-000035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2600-000036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2600-000037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2600-000038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57" name="TextBox 56">
              <a:extLst>
                <a:ext uri="{FF2B5EF4-FFF2-40B4-BE49-F238E27FC236}">
                  <a16:creationId xmlns:a16="http://schemas.microsoft.com/office/drawing/2014/main" id="{00000000-0008-0000-2600-000039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58" name="Straight Connector 57">
              <a:extLst>
                <a:ext uri="{FF2B5EF4-FFF2-40B4-BE49-F238E27FC236}">
                  <a16:creationId xmlns:a16="http://schemas.microsoft.com/office/drawing/2014/main" id="{00000000-0008-0000-2600-00003A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2600-00003B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2600-00003C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2600-00003D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62" name="TextBox 61">
              <a:extLst>
                <a:ext uri="{FF2B5EF4-FFF2-40B4-BE49-F238E27FC236}">
                  <a16:creationId xmlns:a16="http://schemas.microsoft.com/office/drawing/2014/main" id="{00000000-0008-0000-2600-00003E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63" name="Straight Connector 62">
              <a:extLst>
                <a:ext uri="{FF2B5EF4-FFF2-40B4-BE49-F238E27FC236}">
                  <a16:creationId xmlns:a16="http://schemas.microsoft.com/office/drawing/2014/main" id="{00000000-0008-0000-2600-00003F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2600-000040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2600-000041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2600-000042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36" name="Pictur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3</xdr:col>
      <xdr:colOff>577290</xdr:colOff>
      <xdr:row>14</xdr:row>
      <xdr:rowOff>71531</xdr:rowOff>
    </xdr:from>
    <xdr:to>
      <xdr:col>10</xdr:col>
      <xdr:colOff>364490</xdr:colOff>
      <xdr:row>16</xdr:row>
      <xdr:rowOff>50531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5003240" y="12009531"/>
          <a:ext cx="4410000" cy="360000"/>
          <a:chOff x="5352490" y="12092081"/>
          <a:chExt cx="4410000" cy="360000"/>
        </a:xfrm>
      </xdr:grpSpPr>
      <xdr:sp macro="" textlink="">
        <xdr:nvSpPr>
          <xdr:cNvPr id="6" name="Text Box 1" descr="Click this link to go to the Data: Workforce Characteristics section of the tool" title="Link to Data: Workforce Characteristics ">
            <a:hlinkClick xmlns:r="http://schemas.openxmlformats.org/officeDocument/2006/relationships" r:id="rId2"/>
            <a:extLst>
              <a:ext uri="{FF2B5EF4-FFF2-40B4-BE49-F238E27FC236}">
                <a16:creationId xmlns:a16="http://schemas.microsoft.com/office/drawing/2014/main" id="{00000000-0008-0000-0300-000006000000}"/>
              </a:ext>
            </a:extLst>
          </xdr:cNvPr>
          <xdr:cNvSpPr txBox="1">
            <a:spLocks noChangeArrowheads="1"/>
          </xdr:cNvSpPr>
        </xdr:nvSpPr>
        <xdr:spPr bwMode="auto">
          <a:xfrm>
            <a:off x="5352490" y="12092081"/>
            <a:ext cx="441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Data: Workforce characteristics </a:t>
            </a:r>
          </a:p>
        </xdr:txBody>
      </xdr:sp>
      <xdr:grpSp>
        <xdr:nvGrpSpPr>
          <xdr:cNvPr id="54" name="Group 14" descr="Icon of a finger pressing a button indicating to users they can click here" title="Finger pressing a button">
            <a:extLst>
              <a:ext uri="{FF2B5EF4-FFF2-40B4-BE49-F238E27FC236}">
                <a16:creationId xmlns:a16="http://schemas.microsoft.com/office/drawing/2014/main" id="{00000000-0008-0000-0300-000036000000}"/>
              </a:ext>
            </a:extLst>
          </xdr:cNvPr>
          <xdr:cNvGrpSpPr>
            <a:grpSpLocks noChangeAspect="1"/>
          </xdr:cNvGrpSpPr>
        </xdr:nvGrpSpPr>
        <xdr:grpSpPr>
          <a:xfrm>
            <a:off x="5454650" y="12160250"/>
            <a:ext cx="161713" cy="212825"/>
            <a:chOff x="1930400" y="2159000"/>
            <a:chExt cx="376238" cy="533400"/>
          </a:xfrm>
          <a:solidFill>
            <a:schemeClr val="bg1"/>
          </a:solidFill>
        </xdr:grpSpPr>
        <xdr:sp macro="" textlink="">
          <xdr:nvSpPr>
            <xdr:cNvPr id="55" name="Freeform 64">
              <a:extLst>
                <a:ext uri="{FF2B5EF4-FFF2-40B4-BE49-F238E27FC236}">
                  <a16:creationId xmlns:a16="http://schemas.microsoft.com/office/drawing/2014/main" id="{00000000-0008-0000-0300-00003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6" name="Freeform 65">
              <a:extLst>
                <a:ext uri="{FF2B5EF4-FFF2-40B4-BE49-F238E27FC236}">
                  <a16:creationId xmlns:a16="http://schemas.microsoft.com/office/drawing/2014/main" id="{00000000-0008-0000-0300-00003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7" name="Freeform 66">
              <a:extLst>
                <a:ext uri="{FF2B5EF4-FFF2-40B4-BE49-F238E27FC236}">
                  <a16:creationId xmlns:a16="http://schemas.microsoft.com/office/drawing/2014/main" id="{00000000-0008-0000-0300-00003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161790</xdr:colOff>
      <xdr:row>0</xdr:row>
      <xdr:rowOff>1200147</xdr:rowOff>
    </xdr:from>
    <xdr:to>
      <xdr:col>15</xdr:col>
      <xdr:colOff>145450</xdr:colOff>
      <xdr:row>1</xdr:row>
      <xdr:rowOff>1481270</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61790" y="1200147"/>
          <a:ext cx="12334410" cy="1481273"/>
          <a:chOff x="161790" y="1200147"/>
          <a:chExt cx="12334410" cy="1481273"/>
        </a:xfrm>
      </xdr:grpSpPr>
      <xdr:grpSp>
        <xdr:nvGrpSpPr>
          <xdr:cNvPr id="100" name="Group 99">
            <a:extLst>
              <a:ext uri="{FF2B5EF4-FFF2-40B4-BE49-F238E27FC236}">
                <a16:creationId xmlns:a16="http://schemas.microsoft.com/office/drawing/2014/main" id="{00000000-0008-0000-0300-000064000000}"/>
              </a:ext>
            </a:extLst>
          </xdr:cNvPr>
          <xdr:cNvGrpSpPr/>
        </xdr:nvGrpSpPr>
        <xdr:grpSpPr>
          <a:xfrm>
            <a:off x="161790" y="1200147"/>
            <a:ext cx="12334410" cy="1001828"/>
            <a:chOff x="234950" y="10871200"/>
            <a:chExt cx="12288484" cy="998934"/>
          </a:xfrm>
        </xdr:grpSpPr>
        <xdr:grpSp>
          <xdr:nvGrpSpPr>
            <xdr:cNvPr id="131" name="Group 130">
              <a:extLst>
                <a:ext uri="{FF2B5EF4-FFF2-40B4-BE49-F238E27FC236}">
                  <a16:creationId xmlns:a16="http://schemas.microsoft.com/office/drawing/2014/main" id="{00000000-0008-0000-0300-000083000000}"/>
                </a:ext>
              </a:extLst>
            </xdr:cNvPr>
            <xdr:cNvGrpSpPr>
              <a:grpSpLocks noChangeAspect="1"/>
            </xdr:cNvGrpSpPr>
          </xdr:nvGrpSpPr>
          <xdr:grpSpPr>
            <a:xfrm>
              <a:off x="252191" y="11272620"/>
              <a:ext cx="12271243" cy="597514"/>
              <a:chOff x="250370" y="4580274"/>
              <a:chExt cx="13682324" cy="659540"/>
            </a:xfrm>
          </xdr:grpSpPr>
          <xdr:sp macro="" textlink="">
            <xdr:nvSpPr>
              <xdr:cNvPr id="154" name="Text Box 1" descr="Select this button to go to the Business Goals section of the tool" title="Business Goals">
                <a:hlinkClick xmlns:r="http://schemas.openxmlformats.org/officeDocument/2006/relationships" r:id="rId3"/>
                <a:extLst>
                  <a:ext uri="{FF2B5EF4-FFF2-40B4-BE49-F238E27FC236}">
                    <a16:creationId xmlns:a16="http://schemas.microsoft.com/office/drawing/2014/main" id="{00000000-0008-0000-0300-00009A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155" name="Group 154">
                <a:extLst>
                  <a:ext uri="{FF2B5EF4-FFF2-40B4-BE49-F238E27FC236}">
                    <a16:creationId xmlns:a16="http://schemas.microsoft.com/office/drawing/2014/main" id="{00000000-0008-0000-0300-00009B000000}"/>
                  </a:ext>
                </a:extLst>
              </xdr:cNvPr>
              <xdr:cNvGrpSpPr/>
            </xdr:nvGrpSpPr>
            <xdr:grpSpPr>
              <a:xfrm>
                <a:off x="250370" y="4580274"/>
                <a:ext cx="13682324" cy="659540"/>
                <a:chOff x="250370" y="4580274"/>
                <a:chExt cx="13682324" cy="659540"/>
              </a:xfrm>
            </xdr:grpSpPr>
            <xdr:sp macro="" textlink="">
              <xdr:nvSpPr>
                <xdr:cNvPr id="156" name="Text Box 1" descr="Select this button to go to the Characteristics Data Input section of the tool" title="Characteristics Data Input">
                  <a:hlinkClick xmlns:r="http://schemas.openxmlformats.org/officeDocument/2006/relationships" r:id="rId2"/>
                  <a:extLst>
                    <a:ext uri="{FF2B5EF4-FFF2-40B4-BE49-F238E27FC236}">
                      <a16:creationId xmlns:a16="http://schemas.microsoft.com/office/drawing/2014/main" id="{00000000-0008-0000-0300-00009C000000}"/>
                    </a:ext>
                  </a:extLst>
                </xdr:cNvPr>
                <xdr:cNvSpPr txBox="1">
                  <a:spLocks noChangeArrowheads="1"/>
                </xdr:cNvSpPr>
              </xdr:nvSpPr>
              <xdr:spPr bwMode="auto">
                <a:xfrm>
                  <a:off x="3047462" y="4582339"/>
                  <a:ext cx="7268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1" name="Text Box 1" descr="Select this button to go to the Culture Data Input section of the tool" title="Culture Data Input">
                  <a:hlinkClick xmlns:r="http://schemas.openxmlformats.org/officeDocument/2006/relationships" r:id="rId4"/>
                  <a:extLst>
                    <a:ext uri="{FF2B5EF4-FFF2-40B4-BE49-F238E27FC236}">
                      <a16:creationId xmlns:a16="http://schemas.microsoft.com/office/drawing/2014/main" id="{00000000-0008-0000-0300-0000AB000000}"/>
                    </a:ext>
                  </a:extLst>
                </xdr:cNvPr>
                <xdr:cNvSpPr txBox="1">
                  <a:spLocks noChangeArrowheads="1"/>
                </xdr:cNvSpPr>
              </xdr:nvSpPr>
              <xdr:spPr bwMode="auto">
                <a:xfrm>
                  <a:off x="4909684" y="4582340"/>
                  <a:ext cx="7234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2" name="Text Box 1" descr="Select this button to go to the Culture Analysis section of the tool" title="Culture Analysis">
                  <a:hlinkClick xmlns:r="http://schemas.openxmlformats.org/officeDocument/2006/relationships" r:id="rId5"/>
                  <a:extLst>
                    <a:ext uri="{FF2B5EF4-FFF2-40B4-BE49-F238E27FC236}">
                      <a16:creationId xmlns:a16="http://schemas.microsoft.com/office/drawing/2014/main" id="{00000000-0008-0000-0300-0000AC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73" name="Text Box 1" descr="Select this button to go to the Quality Data Input section of the tool" title="Quality Data Input">
                  <a:hlinkClick xmlns:r="http://schemas.openxmlformats.org/officeDocument/2006/relationships" r:id="rId6"/>
                  <a:extLst>
                    <a:ext uri="{FF2B5EF4-FFF2-40B4-BE49-F238E27FC236}">
                      <a16:creationId xmlns:a16="http://schemas.microsoft.com/office/drawing/2014/main" id="{00000000-0008-0000-0300-0000AD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74" name="Text Box 1" descr="Select this button to go to the Quality Analysis section of the tool" title="Quality Analysis">
                  <a:hlinkClick xmlns:r="http://schemas.openxmlformats.org/officeDocument/2006/relationships" r:id="rId7"/>
                  <a:extLst>
                    <a:ext uri="{FF2B5EF4-FFF2-40B4-BE49-F238E27FC236}">
                      <a16:creationId xmlns:a16="http://schemas.microsoft.com/office/drawing/2014/main" id="{00000000-0008-0000-0300-0000AE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75" name="Text Box 1" descr="Select this button to go to Part A of the tool" title="Part A – Overview Section">
                  <a:hlinkClick xmlns:r="http://schemas.openxmlformats.org/officeDocument/2006/relationships" r:id="rId8"/>
                  <a:extLst>
                    <a:ext uri="{FF2B5EF4-FFF2-40B4-BE49-F238E27FC236}">
                      <a16:creationId xmlns:a16="http://schemas.microsoft.com/office/drawing/2014/main" id="{00000000-0008-0000-0300-0000AF000000}"/>
                    </a:ext>
                  </a:extLst>
                </xdr:cNvPr>
                <xdr:cNvSpPr txBox="1">
                  <a:spLocks noChangeArrowheads="1"/>
                </xdr:cNvSpPr>
              </xdr:nvSpPr>
              <xdr:spPr bwMode="auto">
                <a:xfrm>
                  <a:off x="2115821" y="4582339"/>
                  <a:ext cx="723401" cy="651401"/>
                </a:xfrm>
                <a:prstGeom prst="roundRect">
                  <a:avLst/>
                </a:prstGeom>
                <a:solidFill>
                  <a:srgbClr val="85367B"/>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Part A</a:t>
                  </a:r>
                </a:p>
              </xdr:txBody>
            </xdr:sp>
            <xdr:sp macro="" textlink="">
              <xdr:nvSpPr>
                <xdr:cNvPr id="176" name="Text Box 1" descr="Select this button to go to the Home page" title="Home button">
                  <a:hlinkClick xmlns:r="http://schemas.openxmlformats.org/officeDocument/2006/relationships" r:id="rId9"/>
                  <a:extLst>
                    <a:ext uri="{FF2B5EF4-FFF2-40B4-BE49-F238E27FC236}">
                      <a16:creationId xmlns:a16="http://schemas.microsoft.com/office/drawing/2014/main" id="{00000000-0008-0000-0300-0000B0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77" name="Text Box 1" descr="Select this button to go to Part B of the tool" title="Part B">
                  <a:hlinkClick xmlns:r="http://schemas.openxmlformats.org/officeDocument/2006/relationships" r:id="rId10"/>
                  <a:extLst>
                    <a:ext uri="{FF2B5EF4-FFF2-40B4-BE49-F238E27FC236}">
                      <a16:creationId xmlns:a16="http://schemas.microsoft.com/office/drawing/2014/main" id="{00000000-0008-0000-0300-0000B1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78" name="Text Box 1" descr="Select this button to go to the Your Plan section of the tool" title="Your Plan">
                  <a:hlinkClick xmlns:r="http://schemas.openxmlformats.org/officeDocument/2006/relationships" r:id="rId11"/>
                  <a:extLst>
                    <a:ext uri="{FF2B5EF4-FFF2-40B4-BE49-F238E27FC236}">
                      <a16:creationId xmlns:a16="http://schemas.microsoft.com/office/drawing/2014/main" id="{00000000-0008-0000-0300-0000B2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79" name="Text Box 1" descr="Select this button to go to the Indicators appendix" title="Appendix - Indicators">
                  <a:hlinkClick xmlns:r="http://schemas.openxmlformats.org/officeDocument/2006/relationships" r:id="rId12"/>
                  <a:extLst>
                    <a:ext uri="{FF2B5EF4-FFF2-40B4-BE49-F238E27FC236}">
                      <a16:creationId xmlns:a16="http://schemas.microsoft.com/office/drawing/2014/main" id="{00000000-0008-0000-0300-0000B3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80" name="Text Box 1" descr="Select this button to go to the Data Sources appendix" title="Appendix - Data Sources">
                  <a:hlinkClick xmlns:r="http://schemas.openxmlformats.org/officeDocument/2006/relationships" r:id="rId13"/>
                  <a:extLst>
                    <a:ext uri="{FF2B5EF4-FFF2-40B4-BE49-F238E27FC236}">
                      <a16:creationId xmlns:a16="http://schemas.microsoft.com/office/drawing/2014/main" id="{00000000-0008-0000-0300-0000B4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81"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0300-0000B5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83"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0300-0000B7000000}"/>
                    </a:ext>
                  </a:extLst>
                </xdr:cNvPr>
                <xdr:cNvSpPr txBox="1">
                  <a:spLocks noChangeArrowheads="1"/>
                </xdr:cNvSpPr>
              </xdr:nvSpPr>
              <xdr:spPr bwMode="auto">
                <a:xfrm>
                  <a:off x="3981042" y="4584079"/>
                  <a:ext cx="723163" cy="650094"/>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107" name="Group 106">
              <a:extLst>
                <a:ext uri="{FF2B5EF4-FFF2-40B4-BE49-F238E27FC236}">
                  <a16:creationId xmlns:a16="http://schemas.microsoft.com/office/drawing/2014/main" id="{00000000-0008-0000-0300-00006B000000}"/>
                </a:ext>
              </a:extLst>
            </xdr:cNvPr>
            <xdr:cNvGrpSpPr/>
          </xdr:nvGrpSpPr>
          <xdr:grpSpPr>
            <a:xfrm>
              <a:off x="234950" y="10871200"/>
              <a:ext cx="3151867" cy="228600"/>
              <a:chOff x="622301" y="1200150"/>
              <a:chExt cx="3151867" cy="228600"/>
            </a:xfrm>
          </xdr:grpSpPr>
          <xdr:sp macro="" textlink="">
            <xdr:nvSpPr>
              <xdr:cNvPr id="108" name="TextBox 1">
                <a:extLst>
                  <a:ext uri="{FF2B5EF4-FFF2-40B4-BE49-F238E27FC236}">
                    <a16:creationId xmlns:a16="http://schemas.microsoft.com/office/drawing/2014/main" id="{00000000-0008-0000-0300-00006C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26" name="Group 125"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300-00007E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27" name="Freeform 64" descr="Icon of a finger pressing a button indicating users can click here" title="Finger pressing a button">
                  <a:extLst>
                    <a:ext uri="{FF2B5EF4-FFF2-40B4-BE49-F238E27FC236}">
                      <a16:creationId xmlns:a16="http://schemas.microsoft.com/office/drawing/2014/main" id="{00000000-0008-0000-0300-00007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9" name="Freeform 65">
                  <a:extLst>
                    <a:ext uri="{FF2B5EF4-FFF2-40B4-BE49-F238E27FC236}">
                      <a16:creationId xmlns:a16="http://schemas.microsoft.com/office/drawing/2014/main" id="{00000000-0008-0000-0300-00008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30" name="Freeform 66">
                  <a:extLst>
                    <a:ext uri="{FF2B5EF4-FFF2-40B4-BE49-F238E27FC236}">
                      <a16:creationId xmlns:a16="http://schemas.microsoft.com/office/drawing/2014/main" id="{00000000-0008-0000-0300-00008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53" name="Group 52">
            <a:extLst>
              <a:ext uri="{FF2B5EF4-FFF2-40B4-BE49-F238E27FC236}">
                <a16:creationId xmlns:a16="http://schemas.microsoft.com/office/drawing/2014/main" id="{00000000-0008-0000-0300-000035000000}"/>
              </a:ext>
            </a:extLst>
          </xdr:cNvPr>
          <xdr:cNvGrpSpPr/>
        </xdr:nvGrpSpPr>
        <xdr:grpSpPr>
          <a:xfrm>
            <a:off x="2743200" y="2171700"/>
            <a:ext cx="4799760" cy="509720"/>
            <a:chOff x="2706511" y="11312559"/>
            <a:chExt cx="4809436" cy="510627"/>
          </a:xfrm>
        </xdr:grpSpPr>
        <xdr:sp macro="" textlink="">
          <xdr:nvSpPr>
            <xdr:cNvPr id="58" name="TextBox 57">
              <a:extLst>
                <a:ext uri="{FF2B5EF4-FFF2-40B4-BE49-F238E27FC236}">
                  <a16:creationId xmlns:a16="http://schemas.microsoft.com/office/drawing/2014/main" id="{00000000-0008-0000-0300-00003A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59" name="Group 58">
              <a:extLst>
                <a:ext uri="{FF2B5EF4-FFF2-40B4-BE49-F238E27FC236}">
                  <a16:creationId xmlns:a16="http://schemas.microsoft.com/office/drawing/2014/main" id="{00000000-0008-0000-0300-00003B000000}"/>
                </a:ext>
              </a:extLst>
            </xdr:cNvPr>
            <xdr:cNvGrpSpPr/>
          </xdr:nvGrpSpPr>
          <xdr:grpSpPr>
            <a:xfrm>
              <a:off x="2706511" y="11312559"/>
              <a:ext cx="4809436" cy="510627"/>
              <a:chOff x="2706511" y="11312559"/>
              <a:chExt cx="4809436" cy="510627"/>
            </a:xfrm>
          </xdr:grpSpPr>
          <xdr:sp macro="" textlink="">
            <xdr:nvSpPr>
              <xdr:cNvPr id="60" name="TextBox 59">
                <a:extLst>
                  <a:ext uri="{FF2B5EF4-FFF2-40B4-BE49-F238E27FC236}">
                    <a16:creationId xmlns:a16="http://schemas.microsoft.com/office/drawing/2014/main" id="{00000000-0008-0000-0300-00003C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61" name="TextBox 60">
                <a:extLst>
                  <a:ext uri="{FF2B5EF4-FFF2-40B4-BE49-F238E27FC236}">
                    <a16:creationId xmlns:a16="http://schemas.microsoft.com/office/drawing/2014/main" id="{00000000-0008-0000-0300-00003D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62" name="TextBox 61">
                <a:extLst>
                  <a:ext uri="{FF2B5EF4-FFF2-40B4-BE49-F238E27FC236}">
                    <a16:creationId xmlns:a16="http://schemas.microsoft.com/office/drawing/2014/main" id="{00000000-0008-0000-0300-00003E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63" name="Straight Connector 62">
                <a:extLst>
                  <a:ext uri="{FF2B5EF4-FFF2-40B4-BE49-F238E27FC236}">
                    <a16:creationId xmlns:a16="http://schemas.microsoft.com/office/drawing/2014/main" id="{00000000-0008-0000-0300-00003F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a:extLst>
                  <a:ext uri="{FF2B5EF4-FFF2-40B4-BE49-F238E27FC236}">
                    <a16:creationId xmlns:a16="http://schemas.microsoft.com/office/drawing/2014/main" id="{00000000-0008-0000-0300-000040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a:extLst>
                  <a:ext uri="{FF2B5EF4-FFF2-40B4-BE49-F238E27FC236}">
                    <a16:creationId xmlns:a16="http://schemas.microsoft.com/office/drawing/2014/main" id="{00000000-0008-0000-0300-000041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300-000042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67" name="TextBox 66">
                <a:extLst>
                  <a:ext uri="{FF2B5EF4-FFF2-40B4-BE49-F238E27FC236}">
                    <a16:creationId xmlns:a16="http://schemas.microsoft.com/office/drawing/2014/main" id="{00000000-0008-0000-0300-000043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68" name="Straight Connector 67">
                <a:extLst>
                  <a:ext uri="{FF2B5EF4-FFF2-40B4-BE49-F238E27FC236}">
                    <a16:creationId xmlns:a16="http://schemas.microsoft.com/office/drawing/2014/main" id="{00000000-0008-0000-0300-000044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a:extLst>
                  <a:ext uri="{FF2B5EF4-FFF2-40B4-BE49-F238E27FC236}">
                    <a16:creationId xmlns:a16="http://schemas.microsoft.com/office/drawing/2014/main" id="{00000000-0008-0000-0300-000045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a:extLst>
                  <a:ext uri="{FF2B5EF4-FFF2-40B4-BE49-F238E27FC236}">
                    <a16:creationId xmlns:a16="http://schemas.microsoft.com/office/drawing/2014/main" id="{00000000-0008-0000-0300-000046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300-000047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72" name="TextBox 71">
                <a:extLst>
                  <a:ext uri="{FF2B5EF4-FFF2-40B4-BE49-F238E27FC236}">
                    <a16:creationId xmlns:a16="http://schemas.microsoft.com/office/drawing/2014/main" id="{00000000-0008-0000-0300-000048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73" name="Straight Connector 72">
                <a:extLst>
                  <a:ext uri="{FF2B5EF4-FFF2-40B4-BE49-F238E27FC236}">
                    <a16:creationId xmlns:a16="http://schemas.microsoft.com/office/drawing/2014/main" id="{00000000-0008-0000-0300-000049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00000000-0008-0000-0300-00004A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1981200</xdr:colOff>
      <xdr:row>0</xdr:row>
      <xdr:rowOff>1045929</xdr:rowOff>
    </xdr:to>
    <xdr:pic>
      <xdr:nvPicPr>
        <xdr:cNvPr id="29" name="Picture 28">
          <a:extLst>
            <a:ext uri="{FF2B5EF4-FFF2-40B4-BE49-F238E27FC236}">
              <a16:creationId xmlns:a16="http://schemas.microsoft.com/office/drawing/2014/main" id="{00000000-0008-0000-2700-00001D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0</xdr:row>
      <xdr:rowOff>1200147</xdr:rowOff>
    </xdr:from>
    <xdr:to>
      <xdr:col>8</xdr:col>
      <xdr:colOff>256710</xdr:colOff>
      <xdr:row>1</xdr:row>
      <xdr:rowOff>1001822</xdr:rowOff>
    </xdr:to>
    <xdr:grpSp>
      <xdr:nvGrpSpPr>
        <xdr:cNvPr id="28" name="Group 27">
          <a:extLst>
            <a:ext uri="{FF2B5EF4-FFF2-40B4-BE49-F238E27FC236}">
              <a16:creationId xmlns:a16="http://schemas.microsoft.com/office/drawing/2014/main" id="{00000000-0008-0000-2700-00001C000000}"/>
            </a:ext>
          </a:extLst>
        </xdr:cNvPr>
        <xdr:cNvGrpSpPr/>
      </xdr:nvGrpSpPr>
      <xdr:grpSpPr>
        <a:xfrm>
          <a:off x="76200" y="1200147"/>
          <a:ext cx="12334410" cy="1001825"/>
          <a:chOff x="234950" y="10871200"/>
          <a:chExt cx="12288484" cy="998931"/>
        </a:xfrm>
      </xdr:grpSpPr>
      <xdr:grpSp>
        <xdr:nvGrpSpPr>
          <xdr:cNvPr id="37" name="Group 36">
            <a:extLst>
              <a:ext uri="{FF2B5EF4-FFF2-40B4-BE49-F238E27FC236}">
                <a16:creationId xmlns:a16="http://schemas.microsoft.com/office/drawing/2014/main" id="{00000000-0008-0000-2700-000025000000}"/>
              </a:ext>
            </a:extLst>
          </xdr:cNvPr>
          <xdr:cNvGrpSpPr>
            <a:grpSpLocks noChangeAspect="1"/>
          </xdr:cNvGrpSpPr>
        </xdr:nvGrpSpPr>
        <xdr:grpSpPr>
          <a:xfrm>
            <a:off x="252191" y="11272618"/>
            <a:ext cx="12271243" cy="597513"/>
            <a:chOff x="250370" y="4580274"/>
            <a:chExt cx="13682324" cy="659540"/>
          </a:xfrm>
        </xdr:grpSpPr>
        <xdr:sp macro="" textlink="">
          <xdr:nvSpPr>
            <xdr:cNvPr id="58" name="Text Box 1" descr="Select this button to go to the Business Goals section of the tool" title="Business Goals">
              <a:hlinkClick xmlns:r="http://schemas.openxmlformats.org/officeDocument/2006/relationships" r:id="rId2"/>
              <a:extLst>
                <a:ext uri="{FF2B5EF4-FFF2-40B4-BE49-F238E27FC236}">
                  <a16:creationId xmlns:a16="http://schemas.microsoft.com/office/drawing/2014/main" id="{00000000-0008-0000-2700-00003A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59" name="Group 58">
              <a:extLst>
                <a:ext uri="{FF2B5EF4-FFF2-40B4-BE49-F238E27FC236}">
                  <a16:creationId xmlns:a16="http://schemas.microsoft.com/office/drawing/2014/main" id="{00000000-0008-0000-2700-00003B000000}"/>
                </a:ext>
              </a:extLst>
            </xdr:cNvPr>
            <xdr:cNvGrpSpPr/>
          </xdr:nvGrpSpPr>
          <xdr:grpSpPr>
            <a:xfrm>
              <a:off x="250370" y="4580274"/>
              <a:ext cx="13682324" cy="659540"/>
              <a:chOff x="250370" y="4580274"/>
              <a:chExt cx="13682324" cy="659540"/>
            </a:xfrm>
          </xdr:grpSpPr>
          <xdr:sp macro="" textlink="">
            <xdr:nvSpPr>
              <xdr:cNvPr id="60" name="Text Box 1" descr="Select this button to go to the Characteristics Data Input section of the tool" title="Characteristics Data Input">
                <a:hlinkClick xmlns:r="http://schemas.openxmlformats.org/officeDocument/2006/relationships" r:id="rId3"/>
                <a:extLst>
                  <a:ext uri="{FF2B5EF4-FFF2-40B4-BE49-F238E27FC236}">
                    <a16:creationId xmlns:a16="http://schemas.microsoft.com/office/drawing/2014/main" id="{00000000-0008-0000-2700-00003C000000}"/>
                  </a:ext>
                </a:extLst>
              </xdr:cNvPr>
              <xdr:cNvSpPr txBox="1">
                <a:spLocks noChangeArrowheads="1"/>
              </xdr:cNvSpPr>
            </xdr:nvSpPr>
            <xdr:spPr bwMode="auto">
              <a:xfrm>
                <a:off x="3047462" y="4582339"/>
                <a:ext cx="7268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61" name="Text Box 1" descr="Select this button to go to the Culture Data Input section of the tool" title="Culture Data Input">
                <a:hlinkClick xmlns:r="http://schemas.openxmlformats.org/officeDocument/2006/relationships" r:id="rId4"/>
                <a:extLst>
                  <a:ext uri="{FF2B5EF4-FFF2-40B4-BE49-F238E27FC236}">
                    <a16:creationId xmlns:a16="http://schemas.microsoft.com/office/drawing/2014/main" id="{00000000-0008-0000-2700-00003D000000}"/>
                  </a:ext>
                </a:extLst>
              </xdr:cNvPr>
              <xdr:cNvSpPr txBox="1">
                <a:spLocks noChangeArrowheads="1"/>
              </xdr:cNvSpPr>
            </xdr:nvSpPr>
            <xdr:spPr bwMode="auto">
              <a:xfrm>
                <a:off x="4909684" y="4582340"/>
                <a:ext cx="7234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62" name="Text Box 1" descr="Select this button to go to the Culture Analysis section of the tool" title="Culture Analysis">
                <a:hlinkClick xmlns:r="http://schemas.openxmlformats.org/officeDocument/2006/relationships" r:id="rId5"/>
                <a:extLst>
                  <a:ext uri="{FF2B5EF4-FFF2-40B4-BE49-F238E27FC236}">
                    <a16:creationId xmlns:a16="http://schemas.microsoft.com/office/drawing/2014/main" id="{00000000-0008-0000-2700-00003E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63" name="Text Box 1" descr="Select this button to go to the Quality Data Input section of the tool" title="Quality Data Input">
                <a:hlinkClick xmlns:r="http://schemas.openxmlformats.org/officeDocument/2006/relationships" r:id="rId6"/>
                <a:extLst>
                  <a:ext uri="{FF2B5EF4-FFF2-40B4-BE49-F238E27FC236}">
                    <a16:creationId xmlns:a16="http://schemas.microsoft.com/office/drawing/2014/main" id="{00000000-0008-0000-2700-00003F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89" name="Text Box 1" descr="Select this button to go to the Quality Analysis section of the tool" title="Quality Analysis">
                <a:hlinkClick xmlns:r="http://schemas.openxmlformats.org/officeDocument/2006/relationships" r:id="rId7"/>
                <a:extLst>
                  <a:ext uri="{FF2B5EF4-FFF2-40B4-BE49-F238E27FC236}">
                    <a16:creationId xmlns:a16="http://schemas.microsoft.com/office/drawing/2014/main" id="{00000000-0008-0000-2700-000059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90" name="Text Box 1" descr="Select this button to go to Part A of the tool" title="Part A – Overview Section">
                <a:hlinkClick xmlns:r="http://schemas.openxmlformats.org/officeDocument/2006/relationships" r:id="rId8"/>
                <a:extLst>
                  <a:ext uri="{FF2B5EF4-FFF2-40B4-BE49-F238E27FC236}">
                    <a16:creationId xmlns:a16="http://schemas.microsoft.com/office/drawing/2014/main" id="{00000000-0008-0000-2700-00005A000000}"/>
                  </a:ext>
                </a:extLst>
              </xdr:cNvPr>
              <xdr:cNvSpPr txBox="1">
                <a:spLocks noChangeArrowheads="1"/>
              </xdr:cNvSpPr>
            </xdr:nvSpPr>
            <xdr:spPr bwMode="auto">
              <a:xfrm>
                <a:off x="2115821" y="4582339"/>
                <a:ext cx="723401"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91" name="Text Box 1" descr="Select this button to go to the Home page" title="Home button">
                <a:hlinkClick xmlns:r="http://schemas.openxmlformats.org/officeDocument/2006/relationships" r:id="rId9"/>
                <a:extLst>
                  <a:ext uri="{FF2B5EF4-FFF2-40B4-BE49-F238E27FC236}">
                    <a16:creationId xmlns:a16="http://schemas.microsoft.com/office/drawing/2014/main" id="{00000000-0008-0000-2700-00005B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92" name="Text Box 1" descr="Select this button to go to Part B of the tool" title="Part B">
                <a:hlinkClick xmlns:r="http://schemas.openxmlformats.org/officeDocument/2006/relationships" r:id="rId10"/>
                <a:extLst>
                  <a:ext uri="{FF2B5EF4-FFF2-40B4-BE49-F238E27FC236}">
                    <a16:creationId xmlns:a16="http://schemas.microsoft.com/office/drawing/2014/main" id="{00000000-0008-0000-2700-00005C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93" name="Text Box 1" descr="Select this button to go to the Your Plan section of the tool" title="Your Plan">
                <a:hlinkClick xmlns:r="http://schemas.openxmlformats.org/officeDocument/2006/relationships" r:id="rId11"/>
                <a:extLst>
                  <a:ext uri="{FF2B5EF4-FFF2-40B4-BE49-F238E27FC236}">
                    <a16:creationId xmlns:a16="http://schemas.microsoft.com/office/drawing/2014/main" id="{00000000-0008-0000-2700-00005D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94" name="Text Box 1" descr="Select this button to go to the Indicators appendix" title="Appendix - Indicators">
                <a:hlinkClick xmlns:r="http://schemas.openxmlformats.org/officeDocument/2006/relationships" r:id="rId12"/>
                <a:extLst>
                  <a:ext uri="{FF2B5EF4-FFF2-40B4-BE49-F238E27FC236}">
                    <a16:creationId xmlns:a16="http://schemas.microsoft.com/office/drawing/2014/main" id="{00000000-0008-0000-2700-00005E000000}"/>
                  </a:ext>
                </a:extLst>
              </xdr:cNvPr>
              <xdr:cNvSpPr txBox="1">
                <a:spLocks noChangeArrowheads="1"/>
              </xdr:cNvSpPr>
            </xdr:nvSpPr>
            <xdr:spPr bwMode="auto">
              <a:xfrm>
                <a:off x="12773891" y="4588413"/>
                <a:ext cx="1158803" cy="651401"/>
              </a:xfrm>
              <a:prstGeom prst="roundRect">
                <a:avLst/>
              </a:prstGeom>
              <a:solidFill>
                <a:schemeClr val="bg1">
                  <a:lumMod val="50000"/>
                </a:schemeClr>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mn-lt"/>
                    <a:cs typeface="Calibri"/>
                  </a:rPr>
                  <a:t>Appendix: </a:t>
                </a:r>
                <a:r>
                  <a:rPr lang="en-AU" sz="1200" b="1" i="0" baseline="0">
                    <a:solidFill>
                      <a:schemeClr val="bg1"/>
                    </a:solidFill>
                    <a:effectLst/>
                    <a:latin typeface="+mn-lt"/>
                    <a:ea typeface="+mn-ea"/>
                    <a:cs typeface="+mn-cs"/>
                  </a:rPr>
                  <a:t>Indicators</a:t>
                </a:r>
                <a:endParaRPr lang="en-AU" sz="1200" b="1" i="0" u="none" strike="noStrike" baseline="0">
                  <a:solidFill>
                    <a:schemeClr val="bg1"/>
                  </a:solidFill>
                  <a:latin typeface="+mn-lt"/>
                  <a:cs typeface="Calibri"/>
                </a:endParaRPr>
              </a:p>
            </xdr:txBody>
          </xdr:sp>
          <xdr:sp macro="" textlink="">
            <xdr:nvSpPr>
              <xdr:cNvPr id="95" name="Text Box 1" descr="Select this button to go to the Data Sources appendix" title="Appendix - Data Sources">
                <a:hlinkClick xmlns:r="http://schemas.openxmlformats.org/officeDocument/2006/relationships" r:id="rId13"/>
                <a:extLst>
                  <a:ext uri="{FF2B5EF4-FFF2-40B4-BE49-F238E27FC236}">
                    <a16:creationId xmlns:a16="http://schemas.microsoft.com/office/drawing/2014/main" id="{00000000-0008-0000-2700-00005F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96"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2700-000060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97"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2700-000061000000}"/>
                  </a:ext>
                </a:extLst>
              </xdr:cNvPr>
              <xdr:cNvSpPr txBox="1">
                <a:spLocks noChangeArrowheads="1"/>
              </xdr:cNvSpPr>
            </xdr:nvSpPr>
            <xdr:spPr bwMode="auto">
              <a:xfrm>
                <a:off x="3981042" y="4584079"/>
                <a:ext cx="723163" cy="650094"/>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31" name="Group 30">
            <a:extLst>
              <a:ext uri="{FF2B5EF4-FFF2-40B4-BE49-F238E27FC236}">
                <a16:creationId xmlns:a16="http://schemas.microsoft.com/office/drawing/2014/main" id="{00000000-0008-0000-2700-00001F000000}"/>
              </a:ext>
            </a:extLst>
          </xdr:cNvPr>
          <xdr:cNvGrpSpPr/>
        </xdr:nvGrpSpPr>
        <xdr:grpSpPr>
          <a:xfrm>
            <a:off x="234950" y="10871200"/>
            <a:ext cx="3151867" cy="228600"/>
            <a:chOff x="622301" y="1200150"/>
            <a:chExt cx="3151867" cy="228600"/>
          </a:xfrm>
        </xdr:grpSpPr>
        <xdr:sp macro="" textlink="">
          <xdr:nvSpPr>
            <xdr:cNvPr id="32" name="TextBox 1">
              <a:extLst>
                <a:ext uri="{FF2B5EF4-FFF2-40B4-BE49-F238E27FC236}">
                  <a16:creationId xmlns:a16="http://schemas.microsoft.com/office/drawing/2014/main" id="{00000000-0008-0000-2700-000020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33" name="Group 32"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2700-000021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34" name="Freeform 64" descr="Icon of a finger pressing a button indicating users can click here" title="Finger pressing a button">
                <a:extLst>
                  <a:ext uri="{FF2B5EF4-FFF2-40B4-BE49-F238E27FC236}">
                    <a16:creationId xmlns:a16="http://schemas.microsoft.com/office/drawing/2014/main" id="{00000000-0008-0000-2700-000022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5" name="Freeform 65">
                <a:extLst>
                  <a:ext uri="{FF2B5EF4-FFF2-40B4-BE49-F238E27FC236}">
                    <a16:creationId xmlns:a16="http://schemas.microsoft.com/office/drawing/2014/main" id="{00000000-0008-0000-2700-000023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36" name="Freeform 66">
                <a:extLst>
                  <a:ext uri="{FF2B5EF4-FFF2-40B4-BE49-F238E27FC236}">
                    <a16:creationId xmlns:a16="http://schemas.microsoft.com/office/drawing/2014/main" id="{00000000-0008-0000-2700-00002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2</xdr:col>
      <xdr:colOff>774700</xdr:colOff>
      <xdr:row>1</xdr:row>
      <xdr:rowOff>971550</xdr:rowOff>
    </xdr:from>
    <xdr:to>
      <xdr:col>4</xdr:col>
      <xdr:colOff>1326310</xdr:colOff>
      <xdr:row>1</xdr:row>
      <xdr:rowOff>1481270</xdr:rowOff>
    </xdr:to>
    <xdr:grpSp>
      <xdr:nvGrpSpPr>
        <xdr:cNvPr id="64" name="Group 63">
          <a:extLst>
            <a:ext uri="{FF2B5EF4-FFF2-40B4-BE49-F238E27FC236}">
              <a16:creationId xmlns:a16="http://schemas.microsoft.com/office/drawing/2014/main" id="{00000000-0008-0000-2700-000040000000}"/>
            </a:ext>
          </a:extLst>
        </xdr:cNvPr>
        <xdr:cNvGrpSpPr/>
      </xdr:nvGrpSpPr>
      <xdr:grpSpPr>
        <a:xfrm>
          <a:off x="2609850" y="2171700"/>
          <a:ext cx="4799760" cy="509720"/>
          <a:chOff x="2706511" y="11312559"/>
          <a:chExt cx="4809436" cy="510627"/>
        </a:xfrm>
      </xdr:grpSpPr>
      <xdr:sp macro="" textlink="">
        <xdr:nvSpPr>
          <xdr:cNvPr id="65" name="TextBox 64">
            <a:extLst>
              <a:ext uri="{FF2B5EF4-FFF2-40B4-BE49-F238E27FC236}">
                <a16:creationId xmlns:a16="http://schemas.microsoft.com/office/drawing/2014/main" id="{00000000-0008-0000-2700-000041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66" name="Group 65">
            <a:extLst>
              <a:ext uri="{FF2B5EF4-FFF2-40B4-BE49-F238E27FC236}">
                <a16:creationId xmlns:a16="http://schemas.microsoft.com/office/drawing/2014/main" id="{00000000-0008-0000-2700-000042000000}"/>
              </a:ext>
            </a:extLst>
          </xdr:cNvPr>
          <xdr:cNvGrpSpPr/>
        </xdr:nvGrpSpPr>
        <xdr:grpSpPr>
          <a:xfrm>
            <a:off x="2706511" y="11312559"/>
            <a:ext cx="4809436" cy="510627"/>
            <a:chOff x="2706511" y="11312559"/>
            <a:chExt cx="4809436" cy="510627"/>
          </a:xfrm>
        </xdr:grpSpPr>
        <xdr:sp macro="" textlink="">
          <xdr:nvSpPr>
            <xdr:cNvPr id="67" name="TextBox 66">
              <a:extLst>
                <a:ext uri="{FF2B5EF4-FFF2-40B4-BE49-F238E27FC236}">
                  <a16:creationId xmlns:a16="http://schemas.microsoft.com/office/drawing/2014/main" id="{00000000-0008-0000-2700-000043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68" name="TextBox 67">
              <a:extLst>
                <a:ext uri="{FF2B5EF4-FFF2-40B4-BE49-F238E27FC236}">
                  <a16:creationId xmlns:a16="http://schemas.microsoft.com/office/drawing/2014/main" id="{00000000-0008-0000-2700-000044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69" name="TextBox 68">
              <a:extLst>
                <a:ext uri="{FF2B5EF4-FFF2-40B4-BE49-F238E27FC236}">
                  <a16:creationId xmlns:a16="http://schemas.microsoft.com/office/drawing/2014/main" id="{00000000-0008-0000-2700-000045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70" name="Straight Connector 69">
              <a:extLst>
                <a:ext uri="{FF2B5EF4-FFF2-40B4-BE49-F238E27FC236}">
                  <a16:creationId xmlns:a16="http://schemas.microsoft.com/office/drawing/2014/main" id="{00000000-0008-0000-2700-000046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2700-000047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2700-000048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00000000-0008-0000-2700-000049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74" name="TextBox 73">
              <a:extLst>
                <a:ext uri="{FF2B5EF4-FFF2-40B4-BE49-F238E27FC236}">
                  <a16:creationId xmlns:a16="http://schemas.microsoft.com/office/drawing/2014/main" id="{00000000-0008-0000-2700-00004A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75" name="Straight Connector 74">
              <a:extLst>
                <a:ext uri="{FF2B5EF4-FFF2-40B4-BE49-F238E27FC236}">
                  <a16:creationId xmlns:a16="http://schemas.microsoft.com/office/drawing/2014/main" id="{00000000-0008-0000-2700-00004B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2700-00004C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a:extLst>
                <a:ext uri="{FF2B5EF4-FFF2-40B4-BE49-F238E27FC236}">
                  <a16:creationId xmlns:a16="http://schemas.microsoft.com/office/drawing/2014/main" id="{00000000-0008-0000-2700-00004D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2700-00004E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79" name="TextBox 78">
              <a:extLst>
                <a:ext uri="{FF2B5EF4-FFF2-40B4-BE49-F238E27FC236}">
                  <a16:creationId xmlns:a16="http://schemas.microsoft.com/office/drawing/2014/main" id="{00000000-0008-0000-2700-00004F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80" name="Straight Connector 79">
              <a:extLst>
                <a:ext uri="{FF2B5EF4-FFF2-40B4-BE49-F238E27FC236}">
                  <a16:creationId xmlns:a16="http://schemas.microsoft.com/office/drawing/2014/main" id="{00000000-0008-0000-2700-000050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1" name="Straight Connector 80">
              <a:extLst>
                <a:ext uri="{FF2B5EF4-FFF2-40B4-BE49-F238E27FC236}">
                  <a16:creationId xmlns:a16="http://schemas.microsoft.com/office/drawing/2014/main" id="{00000000-0008-0000-2700-000051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2700-000052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2700-000053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2</xdr:col>
      <xdr:colOff>590550</xdr:colOff>
      <xdr:row>7</xdr:row>
      <xdr:rowOff>723900</xdr:rowOff>
    </xdr:from>
    <xdr:to>
      <xdr:col>6</xdr:col>
      <xdr:colOff>288950</xdr:colOff>
      <xdr:row>8</xdr:row>
      <xdr:rowOff>271100</xdr:rowOff>
    </xdr:to>
    <xdr:grpSp>
      <xdr:nvGrpSpPr>
        <xdr:cNvPr id="71" name="Group 70">
          <a:extLst>
            <a:ext uri="{FF2B5EF4-FFF2-40B4-BE49-F238E27FC236}">
              <a16:creationId xmlns:a16="http://schemas.microsoft.com/office/drawing/2014/main" id="{00000000-0008-0000-0400-000047000000}"/>
            </a:ext>
          </a:extLst>
        </xdr:cNvPr>
        <xdr:cNvGrpSpPr/>
      </xdr:nvGrpSpPr>
      <xdr:grpSpPr>
        <a:xfrm>
          <a:off x="4356100" y="8020050"/>
          <a:ext cx="2340000" cy="360000"/>
          <a:chOff x="4782865" y="9193892"/>
          <a:chExt cx="2340000" cy="360000"/>
        </a:xfrm>
      </xdr:grpSpPr>
      <xdr:sp macro="" textlink="">
        <xdr:nvSpPr>
          <xdr:cNvPr id="72" name="Text Box 1" descr="Click this link to go to the Data Sources appendix" title="Appendix - Data Sources">
            <a:hlinkClick xmlns:r="http://schemas.openxmlformats.org/officeDocument/2006/relationships" r:id="rId2"/>
            <a:extLst>
              <a:ext uri="{FF2B5EF4-FFF2-40B4-BE49-F238E27FC236}">
                <a16:creationId xmlns:a16="http://schemas.microsoft.com/office/drawing/2014/main" id="{00000000-0008-0000-0400-000048000000}"/>
              </a:ext>
            </a:extLst>
          </xdr:cNvPr>
          <xdr:cNvSpPr txBox="1">
            <a:spLocks noChangeArrowheads="1"/>
          </xdr:cNvSpPr>
        </xdr:nvSpPr>
        <xdr:spPr bwMode="auto">
          <a:xfrm>
            <a:off x="4782865" y="9193892"/>
            <a:ext cx="234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Data sources</a:t>
            </a:r>
          </a:p>
        </xdr:txBody>
      </xdr:sp>
      <xdr:grpSp>
        <xdr:nvGrpSpPr>
          <xdr:cNvPr id="73" name="Group 14" descr="Icon of a finger pressing a button indicating to users they can click here" title="Finger pressing a button">
            <a:extLst>
              <a:ext uri="{FF2B5EF4-FFF2-40B4-BE49-F238E27FC236}">
                <a16:creationId xmlns:a16="http://schemas.microsoft.com/office/drawing/2014/main" id="{00000000-0008-0000-0400-000049000000}"/>
              </a:ext>
            </a:extLst>
          </xdr:cNvPr>
          <xdr:cNvGrpSpPr>
            <a:grpSpLocks noChangeAspect="1"/>
          </xdr:cNvGrpSpPr>
        </xdr:nvGrpSpPr>
        <xdr:grpSpPr>
          <a:xfrm>
            <a:off x="4857750" y="9271000"/>
            <a:ext cx="161713" cy="212825"/>
            <a:chOff x="1930400" y="2159000"/>
            <a:chExt cx="376238" cy="533400"/>
          </a:xfrm>
          <a:solidFill>
            <a:schemeClr val="bg1"/>
          </a:solidFill>
        </xdr:grpSpPr>
        <xdr:sp macro="" textlink="">
          <xdr:nvSpPr>
            <xdr:cNvPr id="74" name="Freeform 64">
              <a:extLst>
                <a:ext uri="{FF2B5EF4-FFF2-40B4-BE49-F238E27FC236}">
                  <a16:creationId xmlns:a16="http://schemas.microsoft.com/office/drawing/2014/main" id="{00000000-0008-0000-0400-00004A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5" name="Freeform 65">
              <a:extLst>
                <a:ext uri="{FF2B5EF4-FFF2-40B4-BE49-F238E27FC236}">
                  <a16:creationId xmlns:a16="http://schemas.microsoft.com/office/drawing/2014/main" id="{00000000-0008-0000-0400-00004B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6" name="Freeform 66">
              <a:extLst>
                <a:ext uri="{FF2B5EF4-FFF2-40B4-BE49-F238E27FC236}">
                  <a16:creationId xmlns:a16="http://schemas.microsoft.com/office/drawing/2014/main" id="{00000000-0008-0000-0400-00004C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4</xdr:col>
      <xdr:colOff>546100</xdr:colOff>
      <xdr:row>28</xdr:row>
      <xdr:rowOff>463550</xdr:rowOff>
    </xdr:from>
    <xdr:to>
      <xdr:col>8</xdr:col>
      <xdr:colOff>64502</xdr:colOff>
      <xdr:row>29</xdr:row>
      <xdr:rowOff>42500</xdr:rowOff>
    </xdr:to>
    <xdr:grpSp>
      <xdr:nvGrpSpPr>
        <xdr:cNvPr id="78" name="Group 77">
          <a:extLst>
            <a:ext uri="{FF2B5EF4-FFF2-40B4-BE49-F238E27FC236}">
              <a16:creationId xmlns:a16="http://schemas.microsoft.com/office/drawing/2014/main" id="{00000000-0008-0000-0400-00004E000000}"/>
            </a:ext>
          </a:extLst>
        </xdr:cNvPr>
        <xdr:cNvGrpSpPr/>
      </xdr:nvGrpSpPr>
      <xdr:grpSpPr>
        <a:xfrm>
          <a:off x="5632450" y="27406600"/>
          <a:ext cx="2160002" cy="360000"/>
          <a:chOff x="7246848" y="13678627"/>
          <a:chExt cx="2160002" cy="360000"/>
        </a:xfrm>
      </xdr:grpSpPr>
      <xdr:sp macro="" textlink="">
        <xdr:nvSpPr>
          <xdr:cNvPr id="79" name="Text Box 1" descr="Click this link to go to the Indicators appendix" title="Appendix: Indicators">
            <a:hlinkClick xmlns:r="http://schemas.openxmlformats.org/officeDocument/2006/relationships" r:id="rId3"/>
            <a:extLst>
              <a:ext uri="{FF2B5EF4-FFF2-40B4-BE49-F238E27FC236}">
                <a16:creationId xmlns:a16="http://schemas.microsoft.com/office/drawing/2014/main" id="{00000000-0008-0000-0400-00004F000000}"/>
              </a:ext>
            </a:extLst>
          </xdr:cNvPr>
          <xdr:cNvSpPr txBox="1">
            <a:spLocks noChangeArrowheads="1"/>
          </xdr:cNvSpPr>
        </xdr:nvSpPr>
        <xdr:spPr bwMode="auto">
          <a:xfrm>
            <a:off x="7246848" y="13678627"/>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 Indicators</a:t>
            </a:r>
          </a:p>
        </xdr:txBody>
      </xdr:sp>
      <xdr:grpSp>
        <xdr:nvGrpSpPr>
          <xdr:cNvPr id="80" name="Group 14" descr="Icon of a finger pressing a button indicating to users they can click here" title="Finger pressing a button">
            <a:extLst>
              <a:ext uri="{FF2B5EF4-FFF2-40B4-BE49-F238E27FC236}">
                <a16:creationId xmlns:a16="http://schemas.microsoft.com/office/drawing/2014/main" id="{00000000-0008-0000-0400-000050000000}"/>
              </a:ext>
            </a:extLst>
          </xdr:cNvPr>
          <xdr:cNvGrpSpPr>
            <a:grpSpLocks noChangeAspect="1"/>
          </xdr:cNvGrpSpPr>
        </xdr:nvGrpSpPr>
        <xdr:grpSpPr>
          <a:xfrm>
            <a:off x="7359650" y="13741400"/>
            <a:ext cx="161713" cy="212825"/>
            <a:chOff x="1930400" y="2159000"/>
            <a:chExt cx="376238" cy="533400"/>
          </a:xfrm>
          <a:solidFill>
            <a:schemeClr val="bg1"/>
          </a:solidFill>
        </xdr:grpSpPr>
        <xdr:sp macro="" textlink="">
          <xdr:nvSpPr>
            <xdr:cNvPr id="83" name="Freeform 64">
              <a:extLst>
                <a:ext uri="{FF2B5EF4-FFF2-40B4-BE49-F238E27FC236}">
                  <a16:creationId xmlns:a16="http://schemas.microsoft.com/office/drawing/2014/main" id="{00000000-0008-0000-0400-00005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5" name="Freeform 65">
              <a:extLst>
                <a:ext uri="{FF2B5EF4-FFF2-40B4-BE49-F238E27FC236}">
                  <a16:creationId xmlns:a16="http://schemas.microsoft.com/office/drawing/2014/main" id="{00000000-0008-0000-0400-00005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91" name="Freeform 66">
              <a:extLst>
                <a:ext uri="{FF2B5EF4-FFF2-40B4-BE49-F238E27FC236}">
                  <a16:creationId xmlns:a16="http://schemas.microsoft.com/office/drawing/2014/main" id="{00000000-0008-0000-0400-00005B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39548</xdr:colOff>
      <xdr:row>115</xdr:row>
      <xdr:rowOff>20587</xdr:rowOff>
    </xdr:from>
    <xdr:to>
      <xdr:col>12</xdr:col>
      <xdr:colOff>6748</xdr:colOff>
      <xdr:row>117</xdr:row>
      <xdr:rowOff>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786298" y="58878737"/>
          <a:ext cx="4590000" cy="347713"/>
          <a:chOff x="5360848" y="58097687"/>
          <a:chExt cx="4590000" cy="359462"/>
        </a:xfrm>
      </xdr:grpSpPr>
      <xdr:sp macro="" textlink="">
        <xdr:nvSpPr>
          <xdr:cNvPr id="15" name="Text Box 1" descr="Click here to go to the Analysis: Workforce Characteristics section of the tool" title="Analysis: Workforce Characteristics link">
            <a:hlinkClick xmlns:r="http://schemas.openxmlformats.org/officeDocument/2006/relationships" r:id="rId4"/>
            <a:extLst>
              <a:ext uri="{FF2B5EF4-FFF2-40B4-BE49-F238E27FC236}">
                <a16:creationId xmlns:a16="http://schemas.microsoft.com/office/drawing/2014/main" id="{00000000-0008-0000-0400-00000F000000}"/>
              </a:ext>
            </a:extLst>
          </xdr:cNvPr>
          <xdr:cNvSpPr txBox="1">
            <a:spLocks noChangeArrowheads="1"/>
          </xdr:cNvSpPr>
        </xdr:nvSpPr>
        <xdr:spPr bwMode="auto">
          <a:xfrm>
            <a:off x="5360848" y="58097687"/>
            <a:ext cx="4590000" cy="359462"/>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Analysis: Workforce characteristics</a:t>
            </a:r>
          </a:p>
        </xdr:txBody>
      </xdr:sp>
      <xdr:grpSp>
        <xdr:nvGrpSpPr>
          <xdr:cNvPr id="92" name="Group 14" descr="Icon of a finger pressing a button indicating to users they can click here" title="Finger pressing a button">
            <a:extLst>
              <a:ext uri="{FF2B5EF4-FFF2-40B4-BE49-F238E27FC236}">
                <a16:creationId xmlns:a16="http://schemas.microsoft.com/office/drawing/2014/main" id="{00000000-0008-0000-0400-00005C000000}"/>
              </a:ext>
            </a:extLst>
          </xdr:cNvPr>
          <xdr:cNvGrpSpPr>
            <a:grpSpLocks noChangeAspect="1"/>
          </xdr:cNvGrpSpPr>
        </xdr:nvGrpSpPr>
        <xdr:grpSpPr>
          <a:xfrm>
            <a:off x="5454650" y="58159650"/>
            <a:ext cx="161713" cy="212825"/>
            <a:chOff x="1930400" y="2159000"/>
            <a:chExt cx="376238" cy="533400"/>
          </a:xfrm>
          <a:solidFill>
            <a:schemeClr val="bg1"/>
          </a:solidFill>
        </xdr:grpSpPr>
        <xdr:sp macro="" textlink="">
          <xdr:nvSpPr>
            <xdr:cNvPr id="93" name="Freeform 64">
              <a:extLst>
                <a:ext uri="{FF2B5EF4-FFF2-40B4-BE49-F238E27FC236}">
                  <a16:creationId xmlns:a16="http://schemas.microsoft.com/office/drawing/2014/main" id="{00000000-0008-0000-0400-00005D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94" name="Freeform 65">
              <a:extLst>
                <a:ext uri="{FF2B5EF4-FFF2-40B4-BE49-F238E27FC236}">
                  <a16:creationId xmlns:a16="http://schemas.microsoft.com/office/drawing/2014/main" id="{00000000-0008-0000-0400-00005E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95" name="Freeform 66">
              <a:extLst>
                <a:ext uri="{FF2B5EF4-FFF2-40B4-BE49-F238E27FC236}">
                  <a16:creationId xmlns:a16="http://schemas.microsoft.com/office/drawing/2014/main" id="{00000000-0008-0000-0400-00005F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85590</xdr:colOff>
      <xdr:row>0</xdr:row>
      <xdr:rowOff>1200146</xdr:rowOff>
    </xdr:from>
    <xdr:to>
      <xdr:col>15</xdr:col>
      <xdr:colOff>69250</xdr:colOff>
      <xdr:row>1</xdr:row>
      <xdr:rowOff>1487620</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85590" y="1200146"/>
          <a:ext cx="12334410" cy="1487624"/>
          <a:chOff x="155440" y="1200146"/>
          <a:chExt cx="12334410" cy="1487624"/>
        </a:xfrm>
      </xdr:grpSpPr>
      <xdr:grpSp>
        <xdr:nvGrpSpPr>
          <xdr:cNvPr id="41" name="Group 40">
            <a:extLst>
              <a:ext uri="{FF2B5EF4-FFF2-40B4-BE49-F238E27FC236}">
                <a16:creationId xmlns:a16="http://schemas.microsoft.com/office/drawing/2014/main" id="{00000000-0008-0000-0400-000029000000}"/>
              </a:ext>
            </a:extLst>
          </xdr:cNvPr>
          <xdr:cNvGrpSpPr/>
        </xdr:nvGrpSpPr>
        <xdr:grpSpPr>
          <a:xfrm>
            <a:off x="155440" y="1200146"/>
            <a:ext cx="12334410" cy="1001828"/>
            <a:chOff x="234950" y="10871200"/>
            <a:chExt cx="12288484" cy="998934"/>
          </a:xfrm>
        </xdr:grpSpPr>
        <xdr:grpSp>
          <xdr:nvGrpSpPr>
            <xdr:cNvPr id="55" name="Group 54">
              <a:extLst>
                <a:ext uri="{FF2B5EF4-FFF2-40B4-BE49-F238E27FC236}">
                  <a16:creationId xmlns:a16="http://schemas.microsoft.com/office/drawing/2014/main" id="{00000000-0008-0000-0400-000037000000}"/>
                </a:ext>
              </a:extLst>
            </xdr:cNvPr>
            <xdr:cNvGrpSpPr>
              <a:grpSpLocks noChangeAspect="1"/>
            </xdr:cNvGrpSpPr>
          </xdr:nvGrpSpPr>
          <xdr:grpSpPr>
            <a:xfrm>
              <a:off x="252191" y="11272620"/>
              <a:ext cx="12271243" cy="597514"/>
              <a:chOff x="250370" y="4580274"/>
              <a:chExt cx="13682324" cy="659540"/>
            </a:xfrm>
          </xdr:grpSpPr>
          <xdr:sp macro="" textlink="">
            <xdr:nvSpPr>
              <xdr:cNvPr id="88" name="Text Box 1" descr="Select this button to go to the Business Goals section of the tool" title="Business Goals">
                <a:hlinkClick xmlns:r="http://schemas.openxmlformats.org/officeDocument/2006/relationships" r:id="rId5"/>
                <a:extLst>
                  <a:ext uri="{FF2B5EF4-FFF2-40B4-BE49-F238E27FC236}">
                    <a16:creationId xmlns:a16="http://schemas.microsoft.com/office/drawing/2014/main" id="{00000000-0008-0000-0400-000058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89" name="Group 88">
                <a:extLst>
                  <a:ext uri="{FF2B5EF4-FFF2-40B4-BE49-F238E27FC236}">
                    <a16:creationId xmlns:a16="http://schemas.microsoft.com/office/drawing/2014/main" id="{00000000-0008-0000-0400-000059000000}"/>
                  </a:ext>
                </a:extLst>
              </xdr:cNvPr>
              <xdr:cNvGrpSpPr/>
            </xdr:nvGrpSpPr>
            <xdr:grpSpPr>
              <a:xfrm>
                <a:off x="250370" y="4580274"/>
                <a:ext cx="13682324" cy="659540"/>
                <a:chOff x="250370" y="4580274"/>
                <a:chExt cx="13682324" cy="659540"/>
              </a:xfrm>
            </xdr:grpSpPr>
            <xdr:sp macro="" textlink="">
              <xdr:nvSpPr>
                <xdr:cNvPr id="90" name="Text Box 1" descr="Select this button to go to the Characteristics Data Input section of the tool" title="Characteristics Data Input">
                  <a:hlinkClick xmlns:r="http://schemas.openxmlformats.org/officeDocument/2006/relationships" r:id="rId6"/>
                  <a:extLst>
                    <a:ext uri="{FF2B5EF4-FFF2-40B4-BE49-F238E27FC236}">
                      <a16:creationId xmlns:a16="http://schemas.microsoft.com/office/drawing/2014/main" id="{00000000-0008-0000-0400-00005A000000}"/>
                    </a:ext>
                  </a:extLst>
                </xdr:cNvPr>
                <xdr:cNvSpPr txBox="1">
                  <a:spLocks noChangeArrowheads="1"/>
                </xdr:cNvSpPr>
              </xdr:nvSpPr>
              <xdr:spPr bwMode="auto">
                <a:xfrm>
                  <a:off x="3047462" y="4582339"/>
                  <a:ext cx="726804" cy="651401"/>
                </a:xfrm>
                <a:prstGeom prst="roundRect">
                  <a:avLst/>
                </a:prstGeom>
                <a:solidFill>
                  <a:srgbClr val="85367B"/>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Data input</a:t>
                  </a:r>
                </a:p>
              </xdr:txBody>
            </xdr:sp>
            <xdr:sp macro="" textlink="">
              <xdr:nvSpPr>
                <xdr:cNvPr id="104" name="Text Box 1" descr="Select this button to go to the Culture Data Input section of the tool" title="Culture Data Input">
                  <a:hlinkClick xmlns:r="http://schemas.openxmlformats.org/officeDocument/2006/relationships" r:id="rId7"/>
                  <a:extLst>
                    <a:ext uri="{FF2B5EF4-FFF2-40B4-BE49-F238E27FC236}">
                      <a16:creationId xmlns:a16="http://schemas.microsoft.com/office/drawing/2014/main" id="{00000000-0008-0000-0400-000068000000}"/>
                    </a:ext>
                  </a:extLst>
                </xdr:cNvPr>
                <xdr:cNvSpPr txBox="1">
                  <a:spLocks noChangeArrowheads="1"/>
                </xdr:cNvSpPr>
              </xdr:nvSpPr>
              <xdr:spPr bwMode="auto">
                <a:xfrm>
                  <a:off x="4909684" y="4582340"/>
                  <a:ext cx="7234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05" name="Text Box 1" descr="Select this button to go to the Culture Analysis section of the tool" title="Culture Analysis">
                  <a:hlinkClick xmlns:r="http://schemas.openxmlformats.org/officeDocument/2006/relationships" r:id="rId8"/>
                  <a:extLst>
                    <a:ext uri="{FF2B5EF4-FFF2-40B4-BE49-F238E27FC236}">
                      <a16:creationId xmlns:a16="http://schemas.microsoft.com/office/drawing/2014/main" id="{00000000-0008-0000-0400-000069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06" name="Text Box 1" descr="Select this button to go to the Quality Data Input section of the tool" title="Quality Data Input">
                  <a:hlinkClick xmlns:r="http://schemas.openxmlformats.org/officeDocument/2006/relationships" r:id="rId9"/>
                  <a:extLst>
                    <a:ext uri="{FF2B5EF4-FFF2-40B4-BE49-F238E27FC236}">
                      <a16:creationId xmlns:a16="http://schemas.microsoft.com/office/drawing/2014/main" id="{00000000-0008-0000-0400-00006A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07" name="Text Box 1" descr="Select this button to go to the Quality Analysis section of the tool" title="Quality Analysis">
                  <a:hlinkClick xmlns:r="http://schemas.openxmlformats.org/officeDocument/2006/relationships" r:id="rId10"/>
                  <a:extLst>
                    <a:ext uri="{FF2B5EF4-FFF2-40B4-BE49-F238E27FC236}">
                      <a16:creationId xmlns:a16="http://schemas.microsoft.com/office/drawing/2014/main" id="{00000000-0008-0000-0400-00006B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08" name="Text Box 1" descr="Select this button to go to Part A of the tool" title="Part A – Overview Section">
                  <a:hlinkClick xmlns:r="http://schemas.openxmlformats.org/officeDocument/2006/relationships" r:id="rId11"/>
                  <a:extLst>
                    <a:ext uri="{FF2B5EF4-FFF2-40B4-BE49-F238E27FC236}">
                      <a16:creationId xmlns:a16="http://schemas.microsoft.com/office/drawing/2014/main" id="{00000000-0008-0000-0400-00006C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09" name="Text Box 1" descr="Select this button to go to the Home page" title="Home button">
                  <a:hlinkClick xmlns:r="http://schemas.openxmlformats.org/officeDocument/2006/relationships" r:id="rId12"/>
                  <a:extLst>
                    <a:ext uri="{FF2B5EF4-FFF2-40B4-BE49-F238E27FC236}">
                      <a16:creationId xmlns:a16="http://schemas.microsoft.com/office/drawing/2014/main" id="{00000000-0008-0000-0400-00006D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10" name="Text Box 1" descr="Select this button to go to Part B of the tool" title="Part B">
                  <a:hlinkClick xmlns:r="http://schemas.openxmlformats.org/officeDocument/2006/relationships" r:id="rId13"/>
                  <a:extLst>
                    <a:ext uri="{FF2B5EF4-FFF2-40B4-BE49-F238E27FC236}">
                      <a16:creationId xmlns:a16="http://schemas.microsoft.com/office/drawing/2014/main" id="{00000000-0008-0000-0400-00006E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11" name="Text Box 1" descr="Select this button to go to the Your Plan section of the tool" title="Your Plan">
                  <a:hlinkClick xmlns:r="http://schemas.openxmlformats.org/officeDocument/2006/relationships" r:id="rId14"/>
                  <a:extLst>
                    <a:ext uri="{FF2B5EF4-FFF2-40B4-BE49-F238E27FC236}">
                      <a16:creationId xmlns:a16="http://schemas.microsoft.com/office/drawing/2014/main" id="{00000000-0008-0000-0400-00006F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12" name="Text Box 1" descr="Select this button to go to the Indicators appendix" title="Appendix - Indicators">
                  <a:hlinkClick xmlns:r="http://schemas.openxmlformats.org/officeDocument/2006/relationships" r:id="rId3"/>
                  <a:extLst>
                    <a:ext uri="{FF2B5EF4-FFF2-40B4-BE49-F238E27FC236}">
                      <a16:creationId xmlns:a16="http://schemas.microsoft.com/office/drawing/2014/main" id="{00000000-0008-0000-0400-000070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13" name="Text Box 1" descr="Select this button to go to the Data Sources appendix" title="Appendix - Data Sources">
                  <a:hlinkClick xmlns:r="http://schemas.openxmlformats.org/officeDocument/2006/relationships" r:id="rId2"/>
                  <a:extLst>
                    <a:ext uri="{FF2B5EF4-FFF2-40B4-BE49-F238E27FC236}">
                      <a16:creationId xmlns:a16="http://schemas.microsoft.com/office/drawing/2014/main" id="{00000000-0008-0000-0400-000071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14" name="Text Box 1" descr="Select this button to go to Part C of the tool" title="Part C">
                  <a:hlinkClick xmlns:r="http://schemas.openxmlformats.org/officeDocument/2006/relationships" r:id="rId15"/>
                  <a:extLst>
                    <a:ext uri="{FF2B5EF4-FFF2-40B4-BE49-F238E27FC236}">
                      <a16:creationId xmlns:a16="http://schemas.microsoft.com/office/drawing/2014/main" id="{00000000-0008-0000-0400-000072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16" name="Text Box 1" descr="Select this button to go to the Characteristics Analysis section of the tool" title="Characteristics Analysis">
                  <a:hlinkClick xmlns:r="http://schemas.openxmlformats.org/officeDocument/2006/relationships" r:id="rId4"/>
                  <a:extLst>
                    <a:ext uri="{FF2B5EF4-FFF2-40B4-BE49-F238E27FC236}">
                      <a16:creationId xmlns:a16="http://schemas.microsoft.com/office/drawing/2014/main" id="{00000000-0008-0000-0400-000074000000}"/>
                    </a:ext>
                  </a:extLst>
                </xdr:cNvPr>
                <xdr:cNvSpPr txBox="1">
                  <a:spLocks noChangeArrowheads="1"/>
                </xdr:cNvSpPr>
              </xdr:nvSpPr>
              <xdr:spPr bwMode="auto">
                <a:xfrm>
                  <a:off x="3981042" y="4584079"/>
                  <a:ext cx="723163" cy="650094"/>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49" name="Group 48">
              <a:extLst>
                <a:ext uri="{FF2B5EF4-FFF2-40B4-BE49-F238E27FC236}">
                  <a16:creationId xmlns:a16="http://schemas.microsoft.com/office/drawing/2014/main" id="{00000000-0008-0000-0400-000031000000}"/>
                </a:ext>
              </a:extLst>
            </xdr:cNvPr>
            <xdr:cNvGrpSpPr/>
          </xdr:nvGrpSpPr>
          <xdr:grpSpPr>
            <a:xfrm>
              <a:off x="234950" y="10871200"/>
              <a:ext cx="3151867" cy="228600"/>
              <a:chOff x="622301" y="1200150"/>
              <a:chExt cx="3151867" cy="228600"/>
            </a:xfrm>
          </xdr:grpSpPr>
          <xdr:sp macro="" textlink="">
            <xdr:nvSpPr>
              <xdr:cNvPr id="50" name="TextBox 1">
                <a:extLst>
                  <a:ext uri="{FF2B5EF4-FFF2-40B4-BE49-F238E27FC236}">
                    <a16:creationId xmlns:a16="http://schemas.microsoft.com/office/drawing/2014/main" id="{00000000-0008-0000-0400-000032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51" name="Group 50"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400-000033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52" name="Freeform 64" descr="Icon of a finger pressing a button indicating users can click here" title="Finger pressing a button">
                  <a:extLst>
                    <a:ext uri="{FF2B5EF4-FFF2-40B4-BE49-F238E27FC236}">
                      <a16:creationId xmlns:a16="http://schemas.microsoft.com/office/drawing/2014/main" id="{00000000-0008-0000-0400-000034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3" name="Freeform 65">
                  <a:extLst>
                    <a:ext uri="{FF2B5EF4-FFF2-40B4-BE49-F238E27FC236}">
                      <a16:creationId xmlns:a16="http://schemas.microsoft.com/office/drawing/2014/main" id="{00000000-0008-0000-0400-00003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4" name="Freeform 66">
                  <a:extLst>
                    <a:ext uri="{FF2B5EF4-FFF2-40B4-BE49-F238E27FC236}">
                      <a16:creationId xmlns:a16="http://schemas.microsoft.com/office/drawing/2014/main" id="{00000000-0008-0000-0400-00003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70" name="Group 69">
            <a:extLst>
              <a:ext uri="{FF2B5EF4-FFF2-40B4-BE49-F238E27FC236}">
                <a16:creationId xmlns:a16="http://schemas.microsoft.com/office/drawing/2014/main" id="{00000000-0008-0000-0400-000046000000}"/>
              </a:ext>
            </a:extLst>
          </xdr:cNvPr>
          <xdr:cNvGrpSpPr/>
        </xdr:nvGrpSpPr>
        <xdr:grpSpPr>
          <a:xfrm>
            <a:off x="2698750" y="2178050"/>
            <a:ext cx="4799760" cy="509720"/>
            <a:chOff x="2706511" y="11312559"/>
            <a:chExt cx="4809436" cy="510627"/>
          </a:xfrm>
        </xdr:grpSpPr>
        <xdr:sp macro="" textlink="">
          <xdr:nvSpPr>
            <xdr:cNvPr id="96" name="TextBox 95">
              <a:extLst>
                <a:ext uri="{FF2B5EF4-FFF2-40B4-BE49-F238E27FC236}">
                  <a16:creationId xmlns:a16="http://schemas.microsoft.com/office/drawing/2014/main" id="{00000000-0008-0000-0400-000060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grpSp>
          <xdr:nvGrpSpPr>
            <xdr:cNvPr id="97" name="Group 96">
              <a:extLst>
                <a:ext uri="{FF2B5EF4-FFF2-40B4-BE49-F238E27FC236}">
                  <a16:creationId xmlns:a16="http://schemas.microsoft.com/office/drawing/2014/main" id="{00000000-0008-0000-0400-000061000000}"/>
                </a:ext>
              </a:extLst>
            </xdr:cNvPr>
            <xdr:cNvGrpSpPr/>
          </xdr:nvGrpSpPr>
          <xdr:grpSpPr>
            <a:xfrm>
              <a:off x="2706511" y="11312559"/>
              <a:ext cx="4809436" cy="510627"/>
              <a:chOff x="2706511" y="11312559"/>
              <a:chExt cx="4809436" cy="510627"/>
            </a:xfrm>
          </xdr:grpSpPr>
          <xdr:sp macro="" textlink="">
            <xdr:nvSpPr>
              <xdr:cNvPr id="98" name="TextBox 97">
                <a:extLst>
                  <a:ext uri="{FF2B5EF4-FFF2-40B4-BE49-F238E27FC236}">
                    <a16:creationId xmlns:a16="http://schemas.microsoft.com/office/drawing/2014/main" id="{00000000-0008-0000-0400-000062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99" name="TextBox 98">
                <a:extLst>
                  <a:ext uri="{FF2B5EF4-FFF2-40B4-BE49-F238E27FC236}">
                    <a16:creationId xmlns:a16="http://schemas.microsoft.com/office/drawing/2014/main" id="{00000000-0008-0000-0400-000063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100" name="TextBox 99">
                <a:extLst>
                  <a:ext uri="{FF2B5EF4-FFF2-40B4-BE49-F238E27FC236}">
                    <a16:creationId xmlns:a16="http://schemas.microsoft.com/office/drawing/2014/main" id="{00000000-0008-0000-0400-000064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Characteristics</a:t>
                </a:r>
              </a:p>
            </xdr:txBody>
          </xdr:sp>
          <xdr:cxnSp macro="">
            <xdr:nvCxnSpPr>
              <xdr:cNvPr id="101" name="Straight Connector 100">
                <a:extLst>
                  <a:ext uri="{FF2B5EF4-FFF2-40B4-BE49-F238E27FC236}">
                    <a16:creationId xmlns:a16="http://schemas.microsoft.com/office/drawing/2014/main" id="{00000000-0008-0000-0400-000065000000}"/>
                  </a:ext>
                </a:extLst>
              </xdr:cNvPr>
              <xdr:cNvCxnSpPr/>
            </xdr:nvCxnSpPr>
            <xdr:spPr>
              <a:xfrm>
                <a:off x="3889105" y="11531360"/>
                <a:ext cx="179700"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400-000066000000}"/>
                  </a:ext>
                </a:extLst>
              </xdr:cNvPr>
              <xdr:cNvCxnSpPr/>
            </xdr:nvCxnSpPr>
            <xdr:spPr>
              <a:xfrm>
                <a:off x="2829692" y="11531361"/>
                <a:ext cx="179700"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03" name="Straight Connector 102">
                <a:extLst>
                  <a:ext uri="{FF2B5EF4-FFF2-40B4-BE49-F238E27FC236}">
                    <a16:creationId xmlns:a16="http://schemas.microsoft.com/office/drawing/2014/main" id="{00000000-0008-0000-0400-000067000000}"/>
                  </a:ext>
                </a:extLst>
              </xdr:cNvPr>
              <xdr:cNvCxnSpPr/>
            </xdr:nvCxnSpPr>
            <xdr:spPr>
              <a:xfrm>
                <a:off x="2836553" y="11384322"/>
                <a:ext cx="0" cy="144179"/>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15" name="Straight Connector 114">
                <a:extLst>
                  <a:ext uri="{FF2B5EF4-FFF2-40B4-BE49-F238E27FC236}">
                    <a16:creationId xmlns:a16="http://schemas.microsoft.com/office/drawing/2014/main" id="{00000000-0008-0000-0400-000073000000}"/>
                  </a:ext>
                </a:extLst>
              </xdr:cNvPr>
              <xdr:cNvCxnSpPr/>
            </xdr:nvCxnSpPr>
            <xdr:spPr>
              <a:xfrm>
                <a:off x="4059495" y="11389905"/>
                <a:ext cx="0" cy="144179"/>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17" name="TextBox 116">
                <a:extLst>
                  <a:ext uri="{FF2B5EF4-FFF2-40B4-BE49-F238E27FC236}">
                    <a16:creationId xmlns:a16="http://schemas.microsoft.com/office/drawing/2014/main" id="{00000000-0008-0000-0400-000075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118" name="Straight Connector 117">
                <a:extLst>
                  <a:ext uri="{FF2B5EF4-FFF2-40B4-BE49-F238E27FC236}">
                    <a16:creationId xmlns:a16="http://schemas.microsoft.com/office/drawing/2014/main" id="{00000000-0008-0000-0400-000076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9" name="Straight Connector 118">
                <a:extLst>
                  <a:ext uri="{FF2B5EF4-FFF2-40B4-BE49-F238E27FC236}">
                    <a16:creationId xmlns:a16="http://schemas.microsoft.com/office/drawing/2014/main" id="{00000000-0008-0000-0400-000077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0" name="Straight Connector 119">
                <a:extLst>
                  <a:ext uri="{FF2B5EF4-FFF2-40B4-BE49-F238E27FC236}">
                    <a16:creationId xmlns:a16="http://schemas.microsoft.com/office/drawing/2014/main" id="{00000000-0008-0000-0400-000078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1" name="Straight Connector 120">
                <a:extLst>
                  <a:ext uri="{FF2B5EF4-FFF2-40B4-BE49-F238E27FC236}">
                    <a16:creationId xmlns:a16="http://schemas.microsoft.com/office/drawing/2014/main" id="{00000000-0008-0000-0400-000079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22" name="TextBox 121">
                <a:extLst>
                  <a:ext uri="{FF2B5EF4-FFF2-40B4-BE49-F238E27FC236}">
                    <a16:creationId xmlns:a16="http://schemas.microsoft.com/office/drawing/2014/main" id="{00000000-0008-0000-0400-00007A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123" name="Straight Connector 122">
                <a:extLst>
                  <a:ext uri="{FF2B5EF4-FFF2-40B4-BE49-F238E27FC236}">
                    <a16:creationId xmlns:a16="http://schemas.microsoft.com/office/drawing/2014/main" id="{00000000-0008-0000-0400-00007B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4" name="Straight Connector 123">
                <a:extLst>
                  <a:ext uri="{FF2B5EF4-FFF2-40B4-BE49-F238E27FC236}">
                    <a16:creationId xmlns:a16="http://schemas.microsoft.com/office/drawing/2014/main" id="{00000000-0008-0000-0400-00007C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400-00007D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400-00007E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5</xdr:col>
      <xdr:colOff>493983</xdr:colOff>
      <xdr:row>44</xdr:row>
      <xdr:rowOff>111820</xdr:rowOff>
    </xdr:from>
    <xdr:to>
      <xdr:col>12</xdr:col>
      <xdr:colOff>11183</xdr:colOff>
      <xdr:row>46</xdr:row>
      <xdr:rowOff>52720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6240733" y="35157470"/>
          <a:ext cx="4140000" cy="360000"/>
          <a:chOff x="6240733" y="34706620"/>
          <a:chExt cx="4140000" cy="360000"/>
        </a:xfrm>
      </xdr:grpSpPr>
      <xdr:sp macro="" textlink="">
        <xdr:nvSpPr>
          <xdr:cNvPr id="14" name="Text Box 1" descr="Click this link to go to the Data: Workforce Culture section of the tool" title="Data: Workfrce Culture link">
            <a:hlinkClick xmlns:r="http://schemas.openxmlformats.org/officeDocument/2006/relationships" r:id="rId2"/>
            <a:extLst>
              <a:ext uri="{FF2B5EF4-FFF2-40B4-BE49-F238E27FC236}">
                <a16:creationId xmlns:a16="http://schemas.microsoft.com/office/drawing/2014/main" id="{00000000-0008-0000-0500-00000E000000}"/>
              </a:ext>
            </a:extLst>
          </xdr:cNvPr>
          <xdr:cNvSpPr txBox="1">
            <a:spLocks noChangeArrowheads="1"/>
          </xdr:cNvSpPr>
        </xdr:nvSpPr>
        <xdr:spPr bwMode="auto">
          <a:xfrm>
            <a:off x="6240733" y="34706620"/>
            <a:ext cx="414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Data: Workforce culture</a:t>
            </a:r>
          </a:p>
        </xdr:txBody>
      </xdr:sp>
      <xdr:grpSp>
        <xdr:nvGrpSpPr>
          <xdr:cNvPr id="69" name="Group 14" descr="Icon of a finger pressing a button indicating to users they can click here" title="Finger pressing a button">
            <a:extLst>
              <a:ext uri="{FF2B5EF4-FFF2-40B4-BE49-F238E27FC236}">
                <a16:creationId xmlns:a16="http://schemas.microsoft.com/office/drawing/2014/main" id="{00000000-0008-0000-0500-000045000000}"/>
              </a:ext>
            </a:extLst>
          </xdr:cNvPr>
          <xdr:cNvGrpSpPr>
            <a:grpSpLocks noChangeAspect="1"/>
          </xdr:cNvGrpSpPr>
        </xdr:nvGrpSpPr>
        <xdr:grpSpPr>
          <a:xfrm>
            <a:off x="6438900" y="34778950"/>
            <a:ext cx="161713" cy="212825"/>
            <a:chOff x="1930400" y="2159000"/>
            <a:chExt cx="376238" cy="533400"/>
          </a:xfrm>
          <a:solidFill>
            <a:schemeClr val="bg1"/>
          </a:solidFill>
        </xdr:grpSpPr>
        <xdr:sp macro="" textlink="">
          <xdr:nvSpPr>
            <xdr:cNvPr id="70" name="Freeform 64">
              <a:extLst>
                <a:ext uri="{FF2B5EF4-FFF2-40B4-BE49-F238E27FC236}">
                  <a16:creationId xmlns:a16="http://schemas.microsoft.com/office/drawing/2014/main" id="{00000000-0008-0000-0500-000046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1" name="Freeform 65">
              <a:extLst>
                <a:ext uri="{FF2B5EF4-FFF2-40B4-BE49-F238E27FC236}">
                  <a16:creationId xmlns:a16="http://schemas.microsoft.com/office/drawing/2014/main" id="{00000000-0008-0000-0500-000047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2" name="Freeform 66">
              <a:extLst>
                <a:ext uri="{FF2B5EF4-FFF2-40B4-BE49-F238E27FC236}">
                  <a16:creationId xmlns:a16="http://schemas.microsoft.com/office/drawing/2014/main" id="{00000000-0008-0000-0500-000048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76200</xdr:colOff>
      <xdr:row>0</xdr:row>
      <xdr:rowOff>1200147</xdr:rowOff>
    </xdr:from>
    <xdr:to>
      <xdr:col>15</xdr:col>
      <xdr:colOff>59860</xdr:colOff>
      <xdr:row>1</xdr:row>
      <xdr:rowOff>1493970</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6200" y="1200147"/>
          <a:ext cx="12334410" cy="1493973"/>
          <a:chOff x="76200" y="1200147"/>
          <a:chExt cx="12334410" cy="1493973"/>
        </a:xfrm>
      </xdr:grpSpPr>
      <xdr:grpSp>
        <xdr:nvGrpSpPr>
          <xdr:cNvPr id="43" name="Group 42">
            <a:extLst>
              <a:ext uri="{FF2B5EF4-FFF2-40B4-BE49-F238E27FC236}">
                <a16:creationId xmlns:a16="http://schemas.microsoft.com/office/drawing/2014/main" id="{00000000-0008-0000-0500-00002B000000}"/>
              </a:ext>
            </a:extLst>
          </xdr:cNvPr>
          <xdr:cNvGrpSpPr/>
        </xdr:nvGrpSpPr>
        <xdr:grpSpPr>
          <a:xfrm>
            <a:off x="76200" y="1200147"/>
            <a:ext cx="12334410" cy="1001828"/>
            <a:chOff x="234950" y="10871200"/>
            <a:chExt cx="12288484" cy="998934"/>
          </a:xfrm>
        </xdr:grpSpPr>
        <xdr:grpSp>
          <xdr:nvGrpSpPr>
            <xdr:cNvPr id="51" name="Group 50">
              <a:extLst>
                <a:ext uri="{FF2B5EF4-FFF2-40B4-BE49-F238E27FC236}">
                  <a16:creationId xmlns:a16="http://schemas.microsoft.com/office/drawing/2014/main" id="{00000000-0008-0000-0500-000033000000}"/>
                </a:ext>
              </a:extLst>
            </xdr:cNvPr>
            <xdr:cNvGrpSpPr>
              <a:grpSpLocks noChangeAspect="1"/>
            </xdr:cNvGrpSpPr>
          </xdr:nvGrpSpPr>
          <xdr:grpSpPr>
            <a:xfrm>
              <a:off x="252191" y="11272620"/>
              <a:ext cx="12271243" cy="597514"/>
              <a:chOff x="250370" y="4580274"/>
              <a:chExt cx="13682324" cy="659540"/>
            </a:xfrm>
          </xdr:grpSpPr>
          <xdr:sp macro="" textlink="">
            <xdr:nvSpPr>
              <xdr:cNvPr id="97" name="Text Box 1" descr="Select this button to go to the Business Goals section of the tool" title="Business Goals">
                <a:hlinkClick xmlns:r="http://schemas.openxmlformats.org/officeDocument/2006/relationships" r:id="rId3"/>
                <a:extLst>
                  <a:ext uri="{FF2B5EF4-FFF2-40B4-BE49-F238E27FC236}">
                    <a16:creationId xmlns:a16="http://schemas.microsoft.com/office/drawing/2014/main" id="{00000000-0008-0000-0500-000061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98" name="Group 97">
                <a:extLst>
                  <a:ext uri="{FF2B5EF4-FFF2-40B4-BE49-F238E27FC236}">
                    <a16:creationId xmlns:a16="http://schemas.microsoft.com/office/drawing/2014/main" id="{00000000-0008-0000-0500-000062000000}"/>
                  </a:ext>
                </a:extLst>
              </xdr:cNvPr>
              <xdr:cNvGrpSpPr/>
            </xdr:nvGrpSpPr>
            <xdr:grpSpPr>
              <a:xfrm>
                <a:off x="250370" y="4580274"/>
                <a:ext cx="13682324" cy="659540"/>
                <a:chOff x="250370" y="4580274"/>
                <a:chExt cx="13682324" cy="659540"/>
              </a:xfrm>
            </xdr:grpSpPr>
            <xdr:sp macro="" textlink="">
              <xdr:nvSpPr>
                <xdr:cNvPr id="99" name="Text Box 1" descr="Select this button to go to the Characteristics Data Input section of the tool" title="Characteristics Data Input">
                  <a:hlinkClick xmlns:r="http://schemas.openxmlformats.org/officeDocument/2006/relationships" r:id="rId4"/>
                  <a:extLst>
                    <a:ext uri="{FF2B5EF4-FFF2-40B4-BE49-F238E27FC236}">
                      <a16:creationId xmlns:a16="http://schemas.microsoft.com/office/drawing/2014/main" id="{00000000-0008-0000-0500-000063000000}"/>
                    </a:ext>
                  </a:extLst>
                </xdr:cNvPr>
                <xdr:cNvSpPr txBox="1">
                  <a:spLocks noChangeArrowheads="1"/>
                </xdr:cNvSpPr>
              </xdr:nvSpPr>
              <xdr:spPr bwMode="auto">
                <a:xfrm>
                  <a:off x="3047462" y="4582339"/>
                  <a:ext cx="7268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00" name="Text Box 1" descr="Select this button to go to the Culture Data Input section of the tool" title="Culture Data Input">
                  <a:hlinkClick xmlns:r="http://schemas.openxmlformats.org/officeDocument/2006/relationships" r:id="rId2"/>
                  <a:extLst>
                    <a:ext uri="{FF2B5EF4-FFF2-40B4-BE49-F238E27FC236}">
                      <a16:creationId xmlns:a16="http://schemas.microsoft.com/office/drawing/2014/main" id="{00000000-0008-0000-0500-000064000000}"/>
                    </a:ext>
                  </a:extLst>
                </xdr:cNvPr>
                <xdr:cNvSpPr txBox="1">
                  <a:spLocks noChangeArrowheads="1"/>
                </xdr:cNvSpPr>
              </xdr:nvSpPr>
              <xdr:spPr bwMode="auto">
                <a:xfrm>
                  <a:off x="4909684" y="4582340"/>
                  <a:ext cx="723404"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01" name="Text Box 1" descr="Select this button to go to the Culture Analysis section of the tool" title="Culture Analysis">
                  <a:hlinkClick xmlns:r="http://schemas.openxmlformats.org/officeDocument/2006/relationships" r:id="rId5"/>
                  <a:extLst>
                    <a:ext uri="{FF2B5EF4-FFF2-40B4-BE49-F238E27FC236}">
                      <a16:creationId xmlns:a16="http://schemas.microsoft.com/office/drawing/2014/main" id="{00000000-0008-0000-0500-000065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02" name="Text Box 1" descr="Select this button to go to the Quality Data Input section of the tool" title="Quality Data Input">
                  <a:hlinkClick xmlns:r="http://schemas.openxmlformats.org/officeDocument/2006/relationships" r:id="rId6"/>
                  <a:extLst>
                    <a:ext uri="{FF2B5EF4-FFF2-40B4-BE49-F238E27FC236}">
                      <a16:creationId xmlns:a16="http://schemas.microsoft.com/office/drawing/2014/main" id="{00000000-0008-0000-0500-000066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03" name="Text Box 1" descr="Select this button to go to the Quality Analysis section of the tool" title="Quality Analysis">
                  <a:hlinkClick xmlns:r="http://schemas.openxmlformats.org/officeDocument/2006/relationships" r:id="rId7"/>
                  <a:extLst>
                    <a:ext uri="{FF2B5EF4-FFF2-40B4-BE49-F238E27FC236}">
                      <a16:creationId xmlns:a16="http://schemas.microsoft.com/office/drawing/2014/main" id="{00000000-0008-0000-0500-000067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04" name="Text Box 1" descr="Select this button to go to Part A of the tool" title="Part A – Overview Section">
                  <a:hlinkClick xmlns:r="http://schemas.openxmlformats.org/officeDocument/2006/relationships" r:id="rId8"/>
                  <a:extLst>
                    <a:ext uri="{FF2B5EF4-FFF2-40B4-BE49-F238E27FC236}">
                      <a16:creationId xmlns:a16="http://schemas.microsoft.com/office/drawing/2014/main" id="{00000000-0008-0000-0500-000068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05" name="Text Box 1" descr="Select this button to go to the Home page" title="Home button">
                  <a:hlinkClick xmlns:r="http://schemas.openxmlformats.org/officeDocument/2006/relationships" r:id="rId9"/>
                  <a:extLst>
                    <a:ext uri="{FF2B5EF4-FFF2-40B4-BE49-F238E27FC236}">
                      <a16:creationId xmlns:a16="http://schemas.microsoft.com/office/drawing/2014/main" id="{00000000-0008-0000-0500-000069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06" name="Text Box 1" descr="Select this button to go to Part B of the tool" title="Part B">
                  <a:hlinkClick xmlns:r="http://schemas.openxmlformats.org/officeDocument/2006/relationships" r:id="rId10"/>
                  <a:extLst>
                    <a:ext uri="{FF2B5EF4-FFF2-40B4-BE49-F238E27FC236}">
                      <a16:creationId xmlns:a16="http://schemas.microsoft.com/office/drawing/2014/main" id="{00000000-0008-0000-0500-00006A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07" name="Text Box 1" descr="Select this button to go to the Your Plan section of the tool" title="Your Plan">
                  <a:hlinkClick xmlns:r="http://schemas.openxmlformats.org/officeDocument/2006/relationships" r:id="rId11"/>
                  <a:extLst>
                    <a:ext uri="{FF2B5EF4-FFF2-40B4-BE49-F238E27FC236}">
                      <a16:creationId xmlns:a16="http://schemas.microsoft.com/office/drawing/2014/main" id="{00000000-0008-0000-0500-00006B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08" name="Text Box 1" descr="Select this button to go to the Indicators appendix" title="Appendix - Indicators">
                  <a:hlinkClick xmlns:r="http://schemas.openxmlformats.org/officeDocument/2006/relationships" r:id="rId12"/>
                  <a:extLst>
                    <a:ext uri="{FF2B5EF4-FFF2-40B4-BE49-F238E27FC236}">
                      <a16:creationId xmlns:a16="http://schemas.microsoft.com/office/drawing/2014/main" id="{00000000-0008-0000-0500-00006C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i</a:t>
                  </a:r>
                  <a:r>
                    <a:rPr lang="en-AU" sz="1200" b="1" i="0" baseline="0">
                      <a:solidFill>
                        <a:schemeClr val="tx1">
                          <a:lumMod val="75000"/>
                          <a:lumOff val="25000"/>
                        </a:schemeClr>
                      </a:solidFill>
                      <a:effectLst/>
                      <a:latin typeface="+mn-lt"/>
                      <a:ea typeface="+mn-ea"/>
                      <a:cs typeface="+mn-cs"/>
                    </a:rPr>
                    <a:t>ndicators</a:t>
                  </a:r>
                  <a:endParaRPr lang="en-AU" sz="1200" b="1" i="0" u="none" strike="noStrike" baseline="0">
                    <a:solidFill>
                      <a:schemeClr val="tx1">
                        <a:lumMod val="75000"/>
                        <a:lumOff val="25000"/>
                      </a:schemeClr>
                    </a:solidFill>
                    <a:latin typeface="+mn-lt"/>
                    <a:cs typeface="Calibri"/>
                  </a:endParaRPr>
                </a:p>
              </xdr:txBody>
            </xdr:sp>
            <xdr:sp macro="" textlink="">
              <xdr:nvSpPr>
                <xdr:cNvPr id="109" name="Text Box 1" descr="Select this button to go to the Data Sources appendix" title="Appendix - Data Sources">
                  <a:hlinkClick xmlns:r="http://schemas.openxmlformats.org/officeDocument/2006/relationships" r:id="rId13"/>
                  <a:extLst>
                    <a:ext uri="{FF2B5EF4-FFF2-40B4-BE49-F238E27FC236}">
                      <a16:creationId xmlns:a16="http://schemas.microsoft.com/office/drawing/2014/main" id="{00000000-0008-0000-0500-00006D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10"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0500-00006E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11"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0500-00006F000000}"/>
                    </a:ext>
                  </a:extLst>
                </xdr:cNvPr>
                <xdr:cNvSpPr txBox="1">
                  <a:spLocks noChangeArrowheads="1"/>
                </xdr:cNvSpPr>
              </xdr:nvSpPr>
              <xdr:spPr bwMode="auto">
                <a:xfrm>
                  <a:off x="3981042" y="4584079"/>
                  <a:ext cx="723163" cy="650094"/>
                </a:xfrm>
                <a:prstGeom prst="roundRect">
                  <a:avLst/>
                </a:prstGeom>
                <a:solidFill>
                  <a:srgbClr val="85367B"/>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Analysis</a:t>
                  </a:r>
                </a:p>
              </xdr:txBody>
            </xdr:sp>
          </xdr:grpSp>
        </xdr:grpSp>
        <xdr:grpSp>
          <xdr:nvGrpSpPr>
            <xdr:cNvPr id="45" name="Group 44">
              <a:extLst>
                <a:ext uri="{FF2B5EF4-FFF2-40B4-BE49-F238E27FC236}">
                  <a16:creationId xmlns:a16="http://schemas.microsoft.com/office/drawing/2014/main" id="{00000000-0008-0000-0500-00002D000000}"/>
                </a:ext>
              </a:extLst>
            </xdr:cNvPr>
            <xdr:cNvGrpSpPr/>
          </xdr:nvGrpSpPr>
          <xdr:grpSpPr>
            <a:xfrm>
              <a:off x="234950" y="10871200"/>
              <a:ext cx="3151867" cy="228600"/>
              <a:chOff x="622301" y="1200150"/>
              <a:chExt cx="3151867" cy="228600"/>
            </a:xfrm>
          </xdr:grpSpPr>
          <xdr:sp macro="" textlink="">
            <xdr:nvSpPr>
              <xdr:cNvPr id="46" name="TextBox 1">
                <a:extLst>
                  <a:ext uri="{FF2B5EF4-FFF2-40B4-BE49-F238E27FC236}">
                    <a16:creationId xmlns:a16="http://schemas.microsoft.com/office/drawing/2014/main" id="{00000000-0008-0000-0500-00002E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47" name="Group 46"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500-00002F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48" name="Freeform 64" descr="Icon of a finger pressing a button indicating users can click here" title="Finger pressing a button">
                  <a:extLst>
                    <a:ext uri="{FF2B5EF4-FFF2-40B4-BE49-F238E27FC236}">
                      <a16:creationId xmlns:a16="http://schemas.microsoft.com/office/drawing/2014/main" id="{00000000-0008-0000-0500-000030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49" name="Freeform 65">
                  <a:extLst>
                    <a:ext uri="{FF2B5EF4-FFF2-40B4-BE49-F238E27FC236}">
                      <a16:creationId xmlns:a16="http://schemas.microsoft.com/office/drawing/2014/main" id="{00000000-0008-0000-0500-000031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0" name="Freeform 66">
                  <a:extLst>
                    <a:ext uri="{FF2B5EF4-FFF2-40B4-BE49-F238E27FC236}">
                      <a16:creationId xmlns:a16="http://schemas.microsoft.com/office/drawing/2014/main" id="{00000000-0008-0000-0500-000032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65" name="Group 64">
            <a:extLst>
              <a:ext uri="{FF2B5EF4-FFF2-40B4-BE49-F238E27FC236}">
                <a16:creationId xmlns:a16="http://schemas.microsoft.com/office/drawing/2014/main" id="{00000000-0008-0000-0500-000041000000}"/>
              </a:ext>
            </a:extLst>
          </xdr:cNvPr>
          <xdr:cNvGrpSpPr/>
        </xdr:nvGrpSpPr>
        <xdr:grpSpPr>
          <a:xfrm>
            <a:off x="2679700" y="2184400"/>
            <a:ext cx="4799760" cy="509720"/>
            <a:chOff x="2706511" y="11312559"/>
            <a:chExt cx="4809436" cy="510627"/>
          </a:xfrm>
        </xdr:grpSpPr>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grpSp>
          <xdr:nvGrpSpPr>
            <xdr:cNvPr id="67" name="Group 66">
              <a:extLst>
                <a:ext uri="{FF2B5EF4-FFF2-40B4-BE49-F238E27FC236}">
                  <a16:creationId xmlns:a16="http://schemas.microsoft.com/office/drawing/2014/main" id="{00000000-0008-0000-0500-000043000000}"/>
                </a:ext>
              </a:extLst>
            </xdr:cNvPr>
            <xdr:cNvGrpSpPr/>
          </xdr:nvGrpSpPr>
          <xdr:grpSpPr>
            <a:xfrm>
              <a:off x="2706511" y="11312559"/>
              <a:ext cx="4809436" cy="510627"/>
              <a:chOff x="2706511" y="11312559"/>
              <a:chExt cx="4809436" cy="510627"/>
            </a:xfrm>
          </xdr:grpSpPr>
          <xdr:sp macro="" textlink="">
            <xdr:nvSpPr>
              <xdr:cNvPr id="68" name="TextBox 67">
                <a:extLst>
                  <a:ext uri="{FF2B5EF4-FFF2-40B4-BE49-F238E27FC236}">
                    <a16:creationId xmlns:a16="http://schemas.microsoft.com/office/drawing/2014/main" id="{00000000-0008-0000-0500-000044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73" name="TextBox 72">
                <a:extLst>
                  <a:ext uri="{FF2B5EF4-FFF2-40B4-BE49-F238E27FC236}">
                    <a16:creationId xmlns:a16="http://schemas.microsoft.com/office/drawing/2014/main" id="{00000000-0008-0000-0500-000049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74" name="TextBox 73">
                <a:extLst>
                  <a:ext uri="{FF2B5EF4-FFF2-40B4-BE49-F238E27FC236}">
                    <a16:creationId xmlns:a16="http://schemas.microsoft.com/office/drawing/2014/main" id="{00000000-0008-0000-0500-00004A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Characteristics</a:t>
                </a:r>
              </a:p>
            </xdr:txBody>
          </xdr:sp>
          <xdr:cxnSp macro="">
            <xdr:nvCxnSpPr>
              <xdr:cNvPr id="75" name="Straight Connector 74">
                <a:extLst>
                  <a:ext uri="{FF2B5EF4-FFF2-40B4-BE49-F238E27FC236}">
                    <a16:creationId xmlns:a16="http://schemas.microsoft.com/office/drawing/2014/main" id="{00000000-0008-0000-0500-00004B000000}"/>
                  </a:ext>
                </a:extLst>
              </xdr:cNvPr>
              <xdr:cNvCxnSpPr/>
            </xdr:nvCxnSpPr>
            <xdr:spPr>
              <a:xfrm>
                <a:off x="3889105" y="11531360"/>
                <a:ext cx="179700"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a:extLst>
                  <a:ext uri="{FF2B5EF4-FFF2-40B4-BE49-F238E27FC236}">
                    <a16:creationId xmlns:a16="http://schemas.microsoft.com/office/drawing/2014/main" id="{00000000-0008-0000-0500-00004C000000}"/>
                  </a:ext>
                </a:extLst>
              </xdr:cNvPr>
              <xdr:cNvCxnSpPr/>
            </xdr:nvCxnSpPr>
            <xdr:spPr>
              <a:xfrm>
                <a:off x="2829692" y="11531361"/>
                <a:ext cx="179700"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a:extLst>
                  <a:ext uri="{FF2B5EF4-FFF2-40B4-BE49-F238E27FC236}">
                    <a16:creationId xmlns:a16="http://schemas.microsoft.com/office/drawing/2014/main" id="{00000000-0008-0000-0500-00004D000000}"/>
                  </a:ext>
                </a:extLst>
              </xdr:cNvPr>
              <xdr:cNvCxnSpPr/>
            </xdr:nvCxnSpPr>
            <xdr:spPr>
              <a:xfrm>
                <a:off x="2836553" y="11384322"/>
                <a:ext cx="0" cy="144179"/>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8" name="Straight Connector 77">
                <a:extLst>
                  <a:ext uri="{FF2B5EF4-FFF2-40B4-BE49-F238E27FC236}">
                    <a16:creationId xmlns:a16="http://schemas.microsoft.com/office/drawing/2014/main" id="{00000000-0008-0000-0500-00004E000000}"/>
                  </a:ext>
                </a:extLst>
              </xdr:cNvPr>
              <xdr:cNvCxnSpPr/>
            </xdr:nvCxnSpPr>
            <xdr:spPr>
              <a:xfrm>
                <a:off x="4059495" y="11389905"/>
                <a:ext cx="0" cy="144179"/>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79" name="TextBox 78">
                <a:extLst>
                  <a:ext uri="{FF2B5EF4-FFF2-40B4-BE49-F238E27FC236}">
                    <a16:creationId xmlns:a16="http://schemas.microsoft.com/office/drawing/2014/main" id="{00000000-0008-0000-0500-00004F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80" name="Straight Connector 79">
                <a:extLst>
                  <a:ext uri="{FF2B5EF4-FFF2-40B4-BE49-F238E27FC236}">
                    <a16:creationId xmlns:a16="http://schemas.microsoft.com/office/drawing/2014/main" id="{00000000-0008-0000-0500-000050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1" name="Straight Connector 80">
                <a:extLst>
                  <a:ext uri="{FF2B5EF4-FFF2-40B4-BE49-F238E27FC236}">
                    <a16:creationId xmlns:a16="http://schemas.microsoft.com/office/drawing/2014/main" id="{00000000-0008-0000-0500-000051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a:extLst>
                  <a:ext uri="{FF2B5EF4-FFF2-40B4-BE49-F238E27FC236}">
                    <a16:creationId xmlns:a16="http://schemas.microsoft.com/office/drawing/2014/main" id="{00000000-0008-0000-0500-000052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a:extLst>
                  <a:ext uri="{FF2B5EF4-FFF2-40B4-BE49-F238E27FC236}">
                    <a16:creationId xmlns:a16="http://schemas.microsoft.com/office/drawing/2014/main" id="{00000000-0008-0000-0500-000053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84" name="TextBox 83">
                <a:extLst>
                  <a:ext uri="{FF2B5EF4-FFF2-40B4-BE49-F238E27FC236}">
                    <a16:creationId xmlns:a16="http://schemas.microsoft.com/office/drawing/2014/main" id="{00000000-0008-0000-0500-000054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85" name="Straight Connector 84">
                <a:extLst>
                  <a:ext uri="{FF2B5EF4-FFF2-40B4-BE49-F238E27FC236}">
                    <a16:creationId xmlns:a16="http://schemas.microsoft.com/office/drawing/2014/main" id="{00000000-0008-0000-0500-000055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a:extLst>
                  <a:ext uri="{FF2B5EF4-FFF2-40B4-BE49-F238E27FC236}">
                    <a16:creationId xmlns:a16="http://schemas.microsoft.com/office/drawing/2014/main" id="{00000000-0008-0000-0500-000056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00000000-0008-0000-0500-000057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00000000-0008-0000-0500-000058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2</xdr:col>
      <xdr:colOff>590550</xdr:colOff>
      <xdr:row>7</xdr:row>
      <xdr:rowOff>114300</xdr:rowOff>
    </xdr:from>
    <xdr:to>
      <xdr:col>6</xdr:col>
      <xdr:colOff>288950</xdr:colOff>
      <xdr:row>7</xdr:row>
      <xdr:rowOff>474300</xdr:rowOff>
    </xdr:to>
    <xdr:grpSp>
      <xdr:nvGrpSpPr>
        <xdr:cNvPr id="64" name="Group 63">
          <a:extLst>
            <a:ext uri="{FF2B5EF4-FFF2-40B4-BE49-F238E27FC236}">
              <a16:creationId xmlns:a16="http://schemas.microsoft.com/office/drawing/2014/main" id="{00000000-0008-0000-0600-000040000000}"/>
            </a:ext>
          </a:extLst>
        </xdr:cNvPr>
        <xdr:cNvGrpSpPr/>
      </xdr:nvGrpSpPr>
      <xdr:grpSpPr>
        <a:xfrm>
          <a:off x="4356100" y="8096250"/>
          <a:ext cx="2340000" cy="360000"/>
          <a:chOff x="4782865" y="9193892"/>
          <a:chExt cx="2340000" cy="360000"/>
        </a:xfrm>
      </xdr:grpSpPr>
      <xdr:sp macro="" textlink="">
        <xdr:nvSpPr>
          <xdr:cNvPr id="65" name="Text Box 1" descr="Click this link to go to the Data Sources appendix" title="Appendix - Data Sources">
            <a:hlinkClick xmlns:r="http://schemas.openxmlformats.org/officeDocument/2006/relationships" r:id="rId2"/>
            <a:extLst>
              <a:ext uri="{FF2B5EF4-FFF2-40B4-BE49-F238E27FC236}">
                <a16:creationId xmlns:a16="http://schemas.microsoft.com/office/drawing/2014/main" id="{00000000-0008-0000-0600-000041000000}"/>
              </a:ext>
            </a:extLst>
          </xdr:cNvPr>
          <xdr:cNvSpPr txBox="1">
            <a:spLocks noChangeArrowheads="1"/>
          </xdr:cNvSpPr>
        </xdr:nvSpPr>
        <xdr:spPr bwMode="auto">
          <a:xfrm>
            <a:off x="4782865" y="9193892"/>
            <a:ext cx="234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Data sources</a:t>
            </a:r>
          </a:p>
        </xdr:txBody>
      </xdr:sp>
      <xdr:grpSp>
        <xdr:nvGrpSpPr>
          <xdr:cNvPr id="66" name="Group 14" descr="Icon of a finger pressing a button indicating to users they can click here" title="Finger pressing a button">
            <a:extLst>
              <a:ext uri="{FF2B5EF4-FFF2-40B4-BE49-F238E27FC236}">
                <a16:creationId xmlns:a16="http://schemas.microsoft.com/office/drawing/2014/main" id="{00000000-0008-0000-0600-000042000000}"/>
              </a:ext>
            </a:extLst>
          </xdr:cNvPr>
          <xdr:cNvGrpSpPr>
            <a:grpSpLocks noChangeAspect="1"/>
          </xdr:cNvGrpSpPr>
        </xdr:nvGrpSpPr>
        <xdr:grpSpPr>
          <a:xfrm>
            <a:off x="4857750" y="9271000"/>
            <a:ext cx="161713" cy="212825"/>
            <a:chOff x="1930400" y="2159000"/>
            <a:chExt cx="376238" cy="533400"/>
          </a:xfrm>
          <a:solidFill>
            <a:schemeClr val="bg1"/>
          </a:solidFill>
        </xdr:grpSpPr>
        <xdr:sp macro="" textlink="">
          <xdr:nvSpPr>
            <xdr:cNvPr id="67" name="Freeform 64">
              <a:extLst>
                <a:ext uri="{FF2B5EF4-FFF2-40B4-BE49-F238E27FC236}">
                  <a16:creationId xmlns:a16="http://schemas.microsoft.com/office/drawing/2014/main" id="{00000000-0008-0000-0600-00004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69" name="Freeform 65">
              <a:extLst>
                <a:ext uri="{FF2B5EF4-FFF2-40B4-BE49-F238E27FC236}">
                  <a16:creationId xmlns:a16="http://schemas.microsoft.com/office/drawing/2014/main" id="{00000000-0008-0000-0600-00004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0" name="Freeform 66">
              <a:extLst>
                <a:ext uri="{FF2B5EF4-FFF2-40B4-BE49-F238E27FC236}">
                  <a16:creationId xmlns:a16="http://schemas.microsoft.com/office/drawing/2014/main" id="{00000000-0008-0000-0600-00004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241300</xdr:colOff>
      <xdr:row>33</xdr:row>
      <xdr:rowOff>88900</xdr:rowOff>
    </xdr:from>
    <xdr:to>
      <xdr:col>8</xdr:col>
      <xdr:colOff>420102</xdr:colOff>
      <xdr:row>33</xdr:row>
      <xdr:rowOff>448900</xdr:rowOff>
    </xdr:to>
    <xdr:grpSp>
      <xdr:nvGrpSpPr>
        <xdr:cNvPr id="71" name="Group 70">
          <a:extLst>
            <a:ext uri="{FF2B5EF4-FFF2-40B4-BE49-F238E27FC236}">
              <a16:creationId xmlns:a16="http://schemas.microsoft.com/office/drawing/2014/main" id="{00000000-0008-0000-0600-000047000000}"/>
            </a:ext>
          </a:extLst>
        </xdr:cNvPr>
        <xdr:cNvGrpSpPr/>
      </xdr:nvGrpSpPr>
      <xdr:grpSpPr>
        <a:xfrm>
          <a:off x="5988050" y="36969700"/>
          <a:ext cx="2160002" cy="360000"/>
          <a:chOff x="6908800" y="9791700"/>
          <a:chExt cx="2160002" cy="360000"/>
        </a:xfrm>
      </xdr:grpSpPr>
      <xdr:sp macro="" textlink="">
        <xdr:nvSpPr>
          <xdr:cNvPr id="72" name="Text Box 1" descr="Click this link to go to the Indicators appendix" title="Appendix: Indicators">
            <a:hlinkClick xmlns:r="http://schemas.openxmlformats.org/officeDocument/2006/relationships" r:id="rId3"/>
            <a:extLst>
              <a:ext uri="{FF2B5EF4-FFF2-40B4-BE49-F238E27FC236}">
                <a16:creationId xmlns:a16="http://schemas.microsoft.com/office/drawing/2014/main" id="{00000000-0008-0000-0600-000048000000}"/>
              </a:ext>
            </a:extLst>
          </xdr:cNvPr>
          <xdr:cNvSpPr txBox="1">
            <a:spLocks noChangeArrowheads="1"/>
          </xdr:cNvSpPr>
        </xdr:nvSpPr>
        <xdr:spPr bwMode="auto">
          <a:xfrm>
            <a:off x="6908800" y="9791700"/>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Indicators</a:t>
            </a:r>
          </a:p>
        </xdr:txBody>
      </xdr:sp>
      <xdr:grpSp>
        <xdr:nvGrpSpPr>
          <xdr:cNvPr id="73" name="Group 14" descr="Icon of a finger pressing a button indicating to users they can click here" title="Finger pressing a button">
            <a:extLst>
              <a:ext uri="{FF2B5EF4-FFF2-40B4-BE49-F238E27FC236}">
                <a16:creationId xmlns:a16="http://schemas.microsoft.com/office/drawing/2014/main" id="{00000000-0008-0000-0600-000049000000}"/>
              </a:ext>
            </a:extLst>
          </xdr:cNvPr>
          <xdr:cNvGrpSpPr>
            <a:grpSpLocks noChangeAspect="1"/>
          </xdr:cNvGrpSpPr>
        </xdr:nvGrpSpPr>
        <xdr:grpSpPr>
          <a:xfrm>
            <a:off x="6989852" y="9854473"/>
            <a:ext cx="161713" cy="212825"/>
            <a:chOff x="1930400" y="2159000"/>
            <a:chExt cx="376238" cy="533400"/>
          </a:xfrm>
          <a:solidFill>
            <a:schemeClr val="bg1"/>
          </a:solidFill>
        </xdr:grpSpPr>
        <xdr:sp macro="" textlink="">
          <xdr:nvSpPr>
            <xdr:cNvPr id="75" name="Freeform 64">
              <a:extLst>
                <a:ext uri="{FF2B5EF4-FFF2-40B4-BE49-F238E27FC236}">
                  <a16:creationId xmlns:a16="http://schemas.microsoft.com/office/drawing/2014/main" id="{00000000-0008-0000-0600-00004B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6" name="Freeform 65">
              <a:extLst>
                <a:ext uri="{FF2B5EF4-FFF2-40B4-BE49-F238E27FC236}">
                  <a16:creationId xmlns:a16="http://schemas.microsoft.com/office/drawing/2014/main" id="{00000000-0008-0000-0600-00004C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7" name="Freeform 66">
              <a:extLst>
                <a:ext uri="{FF2B5EF4-FFF2-40B4-BE49-F238E27FC236}">
                  <a16:creationId xmlns:a16="http://schemas.microsoft.com/office/drawing/2014/main" id="{00000000-0008-0000-0600-00004D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555327</xdr:colOff>
      <xdr:row>52</xdr:row>
      <xdr:rowOff>258876</xdr:rowOff>
    </xdr:from>
    <xdr:to>
      <xdr:col>12</xdr:col>
      <xdr:colOff>72527</xdr:colOff>
      <xdr:row>53</xdr:row>
      <xdr:rowOff>142626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302077" y="59047176"/>
          <a:ext cx="4140000" cy="360000"/>
          <a:chOff x="6302077" y="59148776"/>
          <a:chExt cx="4140000" cy="360000"/>
        </a:xfrm>
      </xdr:grpSpPr>
      <xdr:sp macro="" textlink="">
        <xdr:nvSpPr>
          <xdr:cNvPr id="17" name="Text Box 1" descr="Click this link to go to the Analysis: Workforce Culture section of the tool" title="Analysis: Workforce Culture link">
            <a:hlinkClick xmlns:r="http://schemas.openxmlformats.org/officeDocument/2006/relationships" r:id="rId4"/>
            <a:extLst>
              <a:ext uri="{FF2B5EF4-FFF2-40B4-BE49-F238E27FC236}">
                <a16:creationId xmlns:a16="http://schemas.microsoft.com/office/drawing/2014/main" id="{00000000-0008-0000-0600-000011000000}"/>
              </a:ext>
            </a:extLst>
          </xdr:cNvPr>
          <xdr:cNvSpPr txBox="1">
            <a:spLocks noChangeArrowheads="1"/>
          </xdr:cNvSpPr>
        </xdr:nvSpPr>
        <xdr:spPr bwMode="auto">
          <a:xfrm>
            <a:off x="6302077" y="59148776"/>
            <a:ext cx="414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Analysis: Workforce culture</a:t>
            </a:r>
          </a:p>
        </xdr:txBody>
      </xdr:sp>
      <xdr:grpSp>
        <xdr:nvGrpSpPr>
          <xdr:cNvPr id="78" name="Group 14" descr="Icon of a finger pressing a button indicating to users they can click here" title="Finger pressing a button">
            <a:extLst>
              <a:ext uri="{FF2B5EF4-FFF2-40B4-BE49-F238E27FC236}">
                <a16:creationId xmlns:a16="http://schemas.microsoft.com/office/drawing/2014/main" id="{00000000-0008-0000-0600-00004E000000}"/>
              </a:ext>
            </a:extLst>
          </xdr:cNvPr>
          <xdr:cNvGrpSpPr>
            <a:grpSpLocks noChangeAspect="1"/>
          </xdr:cNvGrpSpPr>
        </xdr:nvGrpSpPr>
        <xdr:grpSpPr>
          <a:xfrm>
            <a:off x="6426200" y="59220100"/>
            <a:ext cx="161713" cy="212825"/>
            <a:chOff x="1930400" y="2159000"/>
            <a:chExt cx="376238" cy="533400"/>
          </a:xfrm>
          <a:solidFill>
            <a:schemeClr val="bg1"/>
          </a:solidFill>
        </xdr:grpSpPr>
        <xdr:sp macro="" textlink="">
          <xdr:nvSpPr>
            <xdr:cNvPr id="79" name="Freeform 64">
              <a:extLst>
                <a:ext uri="{FF2B5EF4-FFF2-40B4-BE49-F238E27FC236}">
                  <a16:creationId xmlns:a16="http://schemas.microsoft.com/office/drawing/2014/main" id="{00000000-0008-0000-0600-00004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1" name="Freeform 65">
              <a:extLst>
                <a:ext uri="{FF2B5EF4-FFF2-40B4-BE49-F238E27FC236}">
                  <a16:creationId xmlns:a16="http://schemas.microsoft.com/office/drawing/2014/main" id="{00000000-0008-0000-0600-000065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2" name="Freeform 66">
              <a:extLst>
                <a:ext uri="{FF2B5EF4-FFF2-40B4-BE49-F238E27FC236}">
                  <a16:creationId xmlns:a16="http://schemas.microsoft.com/office/drawing/2014/main" id="{00000000-0008-0000-0600-000066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76200</xdr:colOff>
      <xdr:row>0</xdr:row>
      <xdr:rowOff>1200147</xdr:rowOff>
    </xdr:from>
    <xdr:to>
      <xdr:col>15</xdr:col>
      <xdr:colOff>59860</xdr:colOff>
      <xdr:row>1</xdr:row>
      <xdr:rowOff>1487620</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76200" y="1200147"/>
          <a:ext cx="12334410" cy="1487623"/>
          <a:chOff x="76200" y="1200147"/>
          <a:chExt cx="12334410" cy="1487623"/>
        </a:xfrm>
      </xdr:grpSpPr>
      <xdr:grpSp>
        <xdr:nvGrpSpPr>
          <xdr:cNvPr id="45" name="Group 44">
            <a:extLst>
              <a:ext uri="{FF2B5EF4-FFF2-40B4-BE49-F238E27FC236}">
                <a16:creationId xmlns:a16="http://schemas.microsoft.com/office/drawing/2014/main" id="{00000000-0008-0000-0600-00002D000000}"/>
              </a:ext>
            </a:extLst>
          </xdr:cNvPr>
          <xdr:cNvGrpSpPr/>
        </xdr:nvGrpSpPr>
        <xdr:grpSpPr>
          <a:xfrm>
            <a:off x="76200" y="1200147"/>
            <a:ext cx="12334410" cy="1001828"/>
            <a:chOff x="234950" y="10871200"/>
            <a:chExt cx="12288484" cy="998934"/>
          </a:xfrm>
        </xdr:grpSpPr>
        <xdr:grpSp>
          <xdr:nvGrpSpPr>
            <xdr:cNvPr id="59" name="Group 58">
              <a:extLst>
                <a:ext uri="{FF2B5EF4-FFF2-40B4-BE49-F238E27FC236}">
                  <a16:creationId xmlns:a16="http://schemas.microsoft.com/office/drawing/2014/main" id="{00000000-0008-0000-0600-00003B000000}"/>
                </a:ext>
              </a:extLst>
            </xdr:cNvPr>
            <xdr:cNvGrpSpPr>
              <a:grpSpLocks noChangeAspect="1"/>
            </xdr:cNvGrpSpPr>
          </xdr:nvGrpSpPr>
          <xdr:grpSpPr>
            <a:xfrm>
              <a:off x="252191" y="11272620"/>
              <a:ext cx="12271243" cy="597514"/>
              <a:chOff x="250370" y="4580274"/>
              <a:chExt cx="13682324" cy="659540"/>
            </a:xfrm>
          </xdr:grpSpPr>
          <xdr:sp macro="" textlink="">
            <xdr:nvSpPr>
              <xdr:cNvPr id="96" name="Text Box 1" descr="Select this button to go to the Business Goals section of the tool" title="Business Goals">
                <a:hlinkClick xmlns:r="http://schemas.openxmlformats.org/officeDocument/2006/relationships" r:id="rId5"/>
                <a:extLst>
                  <a:ext uri="{FF2B5EF4-FFF2-40B4-BE49-F238E27FC236}">
                    <a16:creationId xmlns:a16="http://schemas.microsoft.com/office/drawing/2014/main" id="{00000000-0008-0000-0600-000060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97" name="Group 96">
                <a:extLst>
                  <a:ext uri="{FF2B5EF4-FFF2-40B4-BE49-F238E27FC236}">
                    <a16:creationId xmlns:a16="http://schemas.microsoft.com/office/drawing/2014/main" id="{00000000-0008-0000-0600-000061000000}"/>
                  </a:ext>
                </a:extLst>
              </xdr:cNvPr>
              <xdr:cNvGrpSpPr/>
            </xdr:nvGrpSpPr>
            <xdr:grpSpPr>
              <a:xfrm>
                <a:off x="250370" y="4580274"/>
                <a:ext cx="13682324" cy="659540"/>
                <a:chOff x="250370" y="4580274"/>
                <a:chExt cx="13682324" cy="659540"/>
              </a:xfrm>
            </xdr:grpSpPr>
            <xdr:sp macro="" textlink="">
              <xdr:nvSpPr>
                <xdr:cNvPr id="98" name="Text Box 1" descr="Select this button to go to the Characteristics Data Input section of the tool" title="Characteristics Data Input">
                  <a:hlinkClick xmlns:r="http://schemas.openxmlformats.org/officeDocument/2006/relationships" r:id="rId6"/>
                  <a:extLst>
                    <a:ext uri="{FF2B5EF4-FFF2-40B4-BE49-F238E27FC236}">
                      <a16:creationId xmlns:a16="http://schemas.microsoft.com/office/drawing/2014/main" id="{00000000-0008-0000-0600-000062000000}"/>
                    </a:ext>
                  </a:extLst>
                </xdr:cNvPr>
                <xdr:cNvSpPr txBox="1">
                  <a:spLocks noChangeArrowheads="1"/>
                </xdr:cNvSpPr>
              </xdr:nvSpPr>
              <xdr:spPr bwMode="auto">
                <a:xfrm>
                  <a:off x="3047462" y="4582339"/>
                  <a:ext cx="7268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99" name="Text Box 1" descr="Select this button to go to the Culture Data Input section of the tool" title="Culture Data Input">
                  <a:hlinkClick xmlns:r="http://schemas.openxmlformats.org/officeDocument/2006/relationships" r:id="rId7"/>
                  <a:extLst>
                    <a:ext uri="{FF2B5EF4-FFF2-40B4-BE49-F238E27FC236}">
                      <a16:creationId xmlns:a16="http://schemas.microsoft.com/office/drawing/2014/main" id="{00000000-0008-0000-0600-000063000000}"/>
                    </a:ext>
                  </a:extLst>
                </xdr:cNvPr>
                <xdr:cNvSpPr txBox="1">
                  <a:spLocks noChangeArrowheads="1"/>
                </xdr:cNvSpPr>
              </xdr:nvSpPr>
              <xdr:spPr bwMode="auto">
                <a:xfrm>
                  <a:off x="4909684" y="4582340"/>
                  <a:ext cx="723404" cy="651401"/>
                </a:xfrm>
                <a:prstGeom prst="roundRect">
                  <a:avLst/>
                </a:prstGeom>
                <a:solidFill>
                  <a:srgbClr val="85367B"/>
                </a:solidFill>
                <a:ln w="28575">
                  <a:solidFill>
                    <a:srgbClr val="853C84"/>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Data input</a:t>
                  </a:r>
                </a:p>
              </xdr:txBody>
            </xdr:sp>
            <xdr:sp macro="" textlink="">
              <xdr:nvSpPr>
                <xdr:cNvPr id="100" name="Text Box 1" descr="Select this button to go to the Culture Analysis section of the tool" title="Culture Analysis">
                  <a:hlinkClick xmlns:r="http://schemas.openxmlformats.org/officeDocument/2006/relationships" r:id="rId4"/>
                  <a:extLst>
                    <a:ext uri="{FF2B5EF4-FFF2-40B4-BE49-F238E27FC236}">
                      <a16:creationId xmlns:a16="http://schemas.microsoft.com/office/drawing/2014/main" id="{00000000-0008-0000-0600-000064000000}"/>
                    </a:ext>
                  </a:extLst>
                </xdr:cNvPr>
                <xdr:cNvSpPr txBox="1">
                  <a:spLocks noChangeArrowheads="1"/>
                </xdr:cNvSpPr>
              </xdr:nvSpPr>
              <xdr:spPr bwMode="auto">
                <a:xfrm>
                  <a:off x="5834288" y="4584261"/>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12" name="Text Box 1" descr="Select this button to go to the Quality Data Input section of the tool" title="Quality Data Input">
                  <a:hlinkClick xmlns:r="http://schemas.openxmlformats.org/officeDocument/2006/relationships" r:id="rId8"/>
                  <a:extLst>
                    <a:ext uri="{FF2B5EF4-FFF2-40B4-BE49-F238E27FC236}">
                      <a16:creationId xmlns:a16="http://schemas.microsoft.com/office/drawing/2014/main" id="{00000000-0008-0000-0600-000070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13" name="Text Box 1" descr="Select this button to go to the Quality Analysis section of the tool" title="Quality Analysis">
                  <a:hlinkClick xmlns:r="http://schemas.openxmlformats.org/officeDocument/2006/relationships" r:id="rId9"/>
                  <a:extLst>
                    <a:ext uri="{FF2B5EF4-FFF2-40B4-BE49-F238E27FC236}">
                      <a16:creationId xmlns:a16="http://schemas.microsoft.com/office/drawing/2014/main" id="{00000000-0008-0000-0600-000071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14" name="Text Box 1" descr="Select this button to go to Part A of the tool" title="Part A – Overview Section">
                  <a:hlinkClick xmlns:r="http://schemas.openxmlformats.org/officeDocument/2006/relationships" r:id="rId10"/>
                  <a:extLst>
                    <a:ext uri="{FF2B5EF4-FFF2-40B4-BE49-F238E27FC236}">
                      <a16:creationId xmlns:a16="http://schemas.microsoft.com/office/drawing/2014/main" id="{00000000-0008-0000-0600-000072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15" name="Text Box 1" descr="Select this button to go to the Home page" title="Home button">
                  <a:hlinkClick xmlns:r="http://schemas.openxmlformats.org/officeDocument/2006/relationships" r:id="rId11"/>
                  <a:extLst>
                    <a:ext uri="{FF2B5EF4-FFF2-40B4-BE49-F238E27FC236}">
                      <a16:creationId xmlns:a16="http://schemas.microsoft.com/office/drawing/2014/main" id="{00000000-0008-0000-0600-000073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16" name="Text Box 1" descr="Select this button to go to Part B of the tool" title="Part B">
                  <a:hlinkClick xmlns:r="http://schemas.openxmlformats.org/officeDocument/2006/relationships" r:id="rId12"/>
                  <a:extLst>
                    <a:ext uri="{FF2B5EF4-FFF2-40B4-BE49-F238E27FC236}">
                      <a16:creationId xmlns:a16="http://schemas.microsoft.com/office/drawing/2014/main" id="{00000000-0008-0000-0600-000074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17" name="Text Box 1" descr="Select this button to go to the Your Plan section of the tool" title="Your Plan">
                  <a:hlinkClick xmlns:r="http://schemas.openxmlformats.org/officeDocument/2006/relationships" r:id="rId13"/>
                  <a:extLst>
                    <a:ext uri="{FF2B5EF4-FFF2-40B4-BE49-F238E27FC236}">
                      <a16:creationId xmlns:a16="http://schemas.microsoft.com/office/drawing/2014/main" id="{00000000-0008-0000-0600-000075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18" name="Text Box 1" descr="Select this button to go to the Indicators appendix" title="Appendix - Indicators">
                  <a:hlinkClick xmlns:r="http://schemas.openxmlformats.org/officeDocument/2006/relationships" r:id="rId3"/>
                  <a:extLst>
                    <a:ext uri="{FF2B5EF4-FFF2-40B4-BE49-F238E27FC236}">
                      <a16:creationId xmlns:a16="http://schemas.microsoft.com/office/drawing/2014/main" id="{00000000-0008-0000-0600-000076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19" name="Text Box 1" descr="Select this button to go to the Data Sources appendix" title="Appendix - Data Sources">
                  <a:hlinkClick xmlns:r="http://schemas.openxmlformats.org/officeDocument/2006/relationships" r:id="rId2"/>
                  <a:extLst>
                    <a:ext uri="{FF2B5EF4-FFF2-40B4-BE49-F238E27FC236}">
                      <a16:creationId xmlns:a16="http://schemas.microsoft.com/office/drawing/2014/main" id="{00000000-0008-0000-0600-000077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20"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0600-000078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21"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0600-000079000000}"/>
                    </a:ext>
                  </a:extLst>
                </xdr:cNvPr>
                <xdr:cNvSpPr txBox="1">
                  <a:spLocks noChangeArrowheads="1"/>
                </xdr:cNvSpPr>
              </xdr:nvSpPr>
              <xdr:spPr bwMode="auto">
                <a:xfrm>
                  <a:off x="3981042" y="4584079"/>
                  <a:ext cx="723163" cy="650094"/>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50" name="Group 49">
              <a:extLst>
                <a:ext uri="{FF2B5EF4-FFF2-40B4-BE49-F238E27FC236}">
                  <a16:creationId xmlns:a16="http://schemas.microsoft.com/office/drawing/2014/main" id="{00000000-0008-0000-0600-000032000000}"/>
                </a:ext>
              </a:extLst>
            </xdr:cNvPr>
            <xdr:cNvGrpSpPr/>
          </xdr:nvGrpSpPr>
          <xdr:grpSpPr>
            <a:xfrm>
              <a:off x="234950" y="10871200"/>
              <a:ext cx="3151867" cy="228600"/>
              <a:chOff x="622301" y="1200150"/>
              <a:chExt cx="3151867" cy="228600"/>
            </a:xfrm>
          </xdr:grpSpPr>
          <xdr:sp macro="" textlink="">
            <xdr:nvSpPr>
              <xdr:cNvPr id="51" name="TextBox 1">
                <a:extLst>
                  <a:ext uri="{FF2B5EF4-FFF2-40B4-BE49-F238E27FC236}">
                    <a16:creationId xmlns:a16="http://schemas.microsoft.com/office/drawing/2014/main" id="{00000000-0008-0000-0600-000033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52" name="Group 51"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600-000034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53" name="Freeform 64" descr="Icon of a finger pressing a button indicating users can click here" title="Finger pressing a button">
                  <a:extLst>
                    <a:ext uri="{FF2B5EF4-FFF2-40B4-BE49-F238E27FC236}">
                      <a16:creationId xmlns:a16="http://schemas.microsoft.com/office/drawing/2014/main" id="{00000000-0008-0000-0600-000035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4" name="Freeform 65">
                  <a:extLst>
                    <a:ext uri="{FF2B5EF4-FFF2-40B4-BE49-F238E27FC236}">
                      <a16:creationId xmlns:a16="http://schemas.microsoft.com/office/drawing/2014/main" id="{00000000-0008-0000-0600-000036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7" name="Freeform 66">
                  <a:extLst>
                    <a:ext uri="{FF2B5EF4-FFF2-40B4-BE49-F238E27FC236}">
                      <a16:creationId xmlns:a16="http://schemas.microsoft.com/office/drawing/2014/main" id="{00000000-0008-0000-0600-00003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103" name="Group 102">
            <a:extLst>
              <a:ext uri="{FF2B5EF4-FFF2-40B4-BE49-F238E27FC236}">
                <a16:creationId xmlns:a16="http://schemas.microsoft.com/office/drawing/2014/main" id="{00000000-0008-0000-0600-000067000000}"/>
              </a:ext>
            </a:extLst>
          </xdr:cNvPr>
          <xdr:cNvGrpSpPr/>
        </xdr:nvGrpSpPr>
        <xdr:grpSpPr>
          <a:xfrm>
            <a:off x="2647950" y="2178050"/>
            <a:ext cx="4799760" cy="509720"/>
            <a:chOff x="2706511" y="11312559"/>
            <a:chExt cx="4809436" cy="510627"/>
          </a:xfrm>
        </xdr:grpSpPr>
        <xdr:sp macro="" textlink="">
          <xdr:nvSpPr>
            <xdr:cNvPr id="104" name="TextBox 103">
              <a:extLst>
                <a:ext uri="{FF2B5EF4-FFF2-40B4-BE49-F238E27FC236}">
                  <a16:creationId xmlns:a16="http://schemas.microsoft.com/office/drawing/2014/main" id="{00000000-0008-0000-0600-000068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105" name="Group 104">
              <a:extLst>
                <a:ext uri="{FF2B5EF4-FFF2-40B4-BE49-F238E27FC236}">
                  <a16:creationId xmlns:a16="http://schemas.microsoft.com/office/drawing/2014/main" id="{00000000-0008-0000-0600-000069000000}"/>
                </a:ext>
              </a:extLst>
            </xdr:cNvPr>
            <xdr:cNvGrpSpPr/>
          </xdr:nvGrpSpPr>
          <xdr:grpSpPr>
            <a:xfrm>
              <a:off x="2706511" y="11312559"/>
              <a:ext cx="4809436" cy="510627"/>
              <a:chOff x="2706511" y="11312559"/>
              <a:chExt cx="4809436" cy="510627"/>
            </a:xfrm>
          </xdr:grpSpPr>
          <xdr:sp macro="" textlink="">
            <xdr:nvSpPr>
              <xdr:cNvPr id="106" name="TextBox 105">
                <a:extLst>
                  <a:ext uri="{FF2B5EF4-FFF2-40B4-BE49-F238E27FC236}">
                    <a16:creationId xmlns:a16="http://schemas.microsoft.com/office/drawing/2014/main" id="{00000000-0008-0000-0600-00006A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107" name="TextBox 106">
                <a:extLst>
                  <a:ext uri="{FF2B5EF4-FFF2-40B4-BE49-F238E27FC236}">
                    <a16:creationId xmlns:a16="http://schemas.microsoft.com/office/drawing/2014/main" id="{00000000-0008-0000-0600-00006B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sp macro="" textlink="">
            <xdr:nvSpPr>
              <xdr:cNvPr id="108" name="TextBox 107">
                <a:extLst>
                  <a:ext uri="{FF2B5EF4-FFF2-40B4-BE49-F238E27FC236}">
                    <a16:creationId xmlns:a16="http://schemas.microsoft.com/office/drawing/2014/main" id="{00000000-0008-0000-0600-00006C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23" name="TextBox 122">
                <a:extLst>
                  <a:ext uri="{FF2B5EF4-FFF2-40B4-BE49-F238E27FC236}">
                    <a16:creationId xmlns:a16="http://schemas.microsoft.com/office/drawing/2014/main" id="{00000000-0008-0000-0600-00007B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Culture</a:t>
                </a:r>
              </a:p>
            </xdr:txBody>
          </xdr:sp>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5511403" y="11533999"/>
                <a:ext cx="215979"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4493675" y="11534000"/>
                <a:ext cx="215979"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4500547" y="11385923"/>
                <a:ext cx="0" cy="145197"/>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27" name="Straight Connector 126">
                <a:extLst>
                  <a:ext uri="{FF2B5EF4-FFF2-40B4-BE49-F238E27FC236}">
                    <a16:creationId xmlns:a16="http://schemas.microsoft.com/office/drawing/2014/main" id="{00000000-0008-0000-0600-00007F000000}"/>
                  </a:ext>
                </a:extLst>
              </xdr:cNvPr>
              <xdr:cNvCxnSpPr/>
            </xdr:nvCxnSpPr>
            <xdr:spPr>
              <a:xfrm>
                <a:off x="5717778" y="11391545"/>
                <a:ext cx="0" cy="145197"/>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28" name="TextBox 127">
                <a:extLst>
                  <a:ext uri="{FF2B5EF4-FFF2-40B4-BE49-F238E27FC236}">
                    <a16:creationId xmlns:a16="http://schemas.microsoft.com/office/drawing/2014/main" id="{00000000-0008-0000-0600-000080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129" name="Straight Connector 128">
                <a:extLst>
                  <a:ext uri="{FF2B5EF4-FFF2-40B4-BE49-F238E27FC236}">
                    <a16:creationId xmlns:a16="http://schemas.microsoft.com/office/drawing/2014/main" id="{00000000-0008-0000-0600-000081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0" name="Straight Connector 129">
                <a:extLst>
                  <a:ext uri="{FF2B5EF4-FFF2-40B4-BE49-F238E27FC236}">
                    <a16:creationId xmlns:a16="http://schemas.microsoft.com/office/drawing/2014/main" id="{00000000-0008-0000-0600-000082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1" name="Straight Connector 130">
                <a:extLst>
                  <a:ext uri="{FF2B5EF4-FFF2-40B4-BE49-F238E27FC236}">
                    <a16:creationId xmlns:a16="http://schemas.microsoft.com/office/drawing/2014/main" id="{00000000-0008-0000-0600-000083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32" name="Straight Connector 131">
                <a:extLst>
                  <a:ext uri="{FF2B5EF4-FFF2-40B4-BE49-F238E27FC236}">
                    <a16:creationId xmlns:a16="http://schemas.microsoft.com/office/drawing/2014/main" id="{00000000-0008-0000-0600-000084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0</xdr:col>
      <xdr:colOff>76200</xdr:colOff>
      <xdr:row>0</xdr:row>
      <xdr:rowOff>1200147</xdr:rowOff>
    </xdr:from>
    <xdr:to>
      <xdr:col>15</xdr:col>
      <xdr:colOff>59860</xdr:colOff>
      <xdr:row>1</xdr:row>
      <xdr:rowOff>1001824</xdr:rowOff>
    </xdr:to>
    <xdr:grpSp>
      <xdr:nvGrpSpPr>
        <xdr:cNvPr id="98" name="Group 97">
          <a:extLst>
            <a:ext uri="{FF2B5EF4-FFF2-40B4-BE49-F238E27FC236}">
              <a16:creationId xmlns:a16="http://schemas.microsoft.com/office/drawing/2014/main" id="{00000000-0008-0000-0700-000062000000}"/>
            </a:ext>
          </a:extLst>
        </xdr:cNvPr>
        <xdr:cNvGrpSpPr/>
      </xdr:nvGrpSpPr>
      <xdr:grpSpPr>
        <a:xfrm>
          <a:off x="76200" y="1200147"/>
          <a:ext cx="12334410" cy="1001827"/>
          <a:chOff x="234950" y="10871200"/>
          <a:chExt cx="12288484" cy="998933"/>
        </a:xfrm>
      </xdr:grpSpPr>
      <xdr:grpSp>
        <xdr:nvGrpSpPr>
          <xdr:cNvPr id="106" name="Group 105">
            <a:extLst>
              <a:ext uri="{FF2B5EF4-FFF2-40B4-BE49-F238E27FC236}">
                <a16:creationId xmlns:a16="http://schemas.microsoft.com/office/drawing/2014/main" id="{00000000-0008-0000-0700-00006A000000}"/>
              </a:ext>
            </a:extLst>
          </xdr:cNvPr>
          <xdr:cNvGrpSpPr>
            <a:grpSpLocks noChangeAspect="1"/>
          </xdr:cNvGrpSpPr>
        </xdr:nvGrpSpPr>
        <xdr:grpSpPr>
          <a:xfrm>
            <a:off x="252191" y="11272619"/>
            <a:ext cx="12271243" cy="597514"/>
            <a:chOff x="250370" y="4580274"/>
            <a:chExt cx="13682324" cy="659540"/>
          </a:xfrm>
        </xdr:grpSpPr>
        <xdr:sp macro="" textlink="">
          <xdr:nvSpPr>
            <xdr:cNvPr id="127" name="Text Box 1" descr="Select this button to go to the Business Goals section of the tool" title="Business Goals">
              <a:hlinkClick xmlns:r="http://schemas.openxmlformats.org/officeDocument/2006/relationships" r:id="rId2"/>
              <a:extLst>
                <a:ext uri="{FF2B5EF4-FFF2-40B4-BE49-F238E27FC236}">
                  <a16:creationId xmlns:a16="http://schemas.microsoft.com/office/drawing/2014/main" id="{00000000-0008-0000-0700-00007F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128" name="Group 127">
              <a:extLst>
                <a:ext uri="{FF2B5EF4-FFF2-40B4-BE49-F238E27FC236}">
                  <a16:creationId xmlns:a16="http://schemas.microsoft.com/office/drawing/2014/main" id="{00000000-0008-0000-0700-000080000000}"/>
                </a:ext>
              </a:extLst>
            </xdr:cNvPr>
            <xdr:cNvGrpSpPr/>
          </xdr:nvGrpSpPr>
          <xdr:grpSpPr>
            <a:xfrm>
              <a:off x="250370" y="4580274"/>
              <a:ext cx="13682324" cy="659540"/>
              <a:chOff x="250370" y="4580274"/>
              <a:chExt cx="13682324" cy="659540"/>
            </a:xfrm>
          </xdr:grpSpPr>
          <xdr:sp macro="" textlink="">
            <xdr:nvSpPr>
              <xdr:cNvPr id="129" name="Text Box 1" descr="Select this button to go to the Characteristics Data Input section of the tool" title="Characteristics Data Input">
                <a:hlinkClick xmlns:r="http://schemas.openxmlformats.org/officeDocument/2006/relationships" r:id="rId3"/>
                <a:extLst>
                  <a:ext uri="{FF2B5EF4-FFF2-40B4-BE49-F238E27FC236}">
                    <a16:creationId xmlns:a16="http://schemas.microsoft.com/office/drawing/2014/main" id="{00000000-0008-0000-0700-000081000000}"/>
                  </a:ext>
                </a:extLst>
              </xdr:cNvPr>
              <xdr:cNvSpPr txBox="1">
                <a:spLocks noChangeArrowheads="1"/>
              </xdr:cNvSpPr>
            </xdr:nvSpPr>
            <xdr:spPr bwMode="auto">
              <a:xfrm>
                <a:off x="3047462" y="4582339"/>
                <a:ext cx="7268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30" name="Text Box 1" descr="Select this button to go to the Culture Data Input section of the tool" title="Culture Data Input">
                <a:hlinkClick xmlns:r="http://schemas.openxmlformats.org/officeDocument/2006/relationships" r:id="rId4"/>
                <a:extLst>
                  <a:ext uri="{FF2B5EF4-FFF2-40B4-BE49-F238E27FC236}">
                    <a16:creationId xmlns:a16="http://schemas.microsoft.com/office/drawing/2014/main" id="{00000000-0008-0000-0700-000082000000}"/>
                  </a:ext>
                </a:extLst>
              </xdr:cNvPr>
              <xdr:cNvSpPr txBox="1">
                <a:spLocks noChangeArrowheads="1"/>
              </xdr:cNvSpPr>
            </xdr:nvSpPr>
            <xdr:spPr bwMode="auto">
              <a:xfrm>
                <a:off x="4909684" y="4582340"/>
                <a:ext cx="7234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31" name="Text Box 1" descr="Select this button to go to the Culture Analysis section of the tool" title="Culture Analysis">
                <a:hlinkClick xmlns:r="http://schemas.openxmlformats.org/officeDocument/2006/relationships" r:id="rId5"/>
                <a:extLst>
                  <a:ext uri="{FF2B5EF4-FFF2-40B4-BE49-F238E27FC236}">
                    <a16:creationId xmlns:a16="http://schemas.microsoft.com/office/drawing/2014/main" id="{00000000-0008-0000-0700-000083000000}"/>
                  </a:ext>
                </a:extLst>
              </xdr:cNvPr>
              <xdr:cNvSpPr txBox="1">
                <a:spLocks noChangeArrowheads="1"/>
              </xdr:cNvSpPr>
            </xdr:nvSpPr>
            <xdr:spPr bwMode="auto">
              <a:xfrm>
                <a:off x="5834288" y="4584261"/>
                <a:ext cx="723401" cy="651401"/>
              </a:xfrm>
              <a:prstGeom prst="roundRect">
                <a:avLst/>
              </a:prstGeom>
              <a:solidFill>
                <a:srgbClr val="85367B"/>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Analysis</a:t>
                </a:r>
              </a:p>
            </xdr:txBody>
          </xdr:sp>
          <xdr:sp macro="" textlink="">
            <xdr:nvSpPr>
              <xdr:cNvPr id="132" name="Text Box 1" descr="Select this button to go to the Quality Data Input section of the tool" title="Quality Data Input">
                <a:hlinkClick xmlns:r="http://schemas.openxmlformats.org/officeDocument/2006/relationships" r:id="rId6"/>
                <a:extLst>
                  <a:ext uri="{FF2B5EF4-FFF2-40B4-BE49-F238E27FC236}">
                    <a16:creationId xmlns:a16="http://schemas.microsoft.com/office/drawing/2014/main" id="{00000000-0008-0000-0700-000084000000}"/>
                  </a:ext>
                </a:extLst>
              </xdr:cNvPr>
              <xdr:cNvSpPr txBox="1">
                <a:spLocks noChangeArrowheads="1"/>
              </xdr:cNvSpPr>
            </xdr:nvSpPr>
            <xdr:spPr bwMode="auto">
              <a:xfrm>
                <a:off x="6762513" y="4584260"/>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33" name="Text Box 1" descr="Select this button to go to the Quality Analysis section of the tool" title="Quality Analysis">
                <a:hlinkClick xmlns:r="http://schemas.openxmlformats.org/officeDocument/2006/relationships" r:id="rId7"/>
                <a:extLst>
                  <a:ext uri="{FF2B5EF4-FFF2-40B4-BE49-F238E27FC236}">
                    <a16:creationId xmlns:a16="http://schemas.microsoft.com/office/drawing/2014/main" id="{00000000-0008-0000-0700-000085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34" name="Text Box 1" descr="Select this button to go to Part A of the tool" title="Part A – Overview Section">
                <a:hlinkClick xmlns:r="http://schemas.openxmlformats.org/officeDocument/2006/relationships" r:id="rId8"/>
                <a:extLst>
                  <a:ext uri="{FF2B5EF4-FFF2-40B4-BE49-F238E27FC236}">
                    <a16:creationId xmlns:a16="http://schemas.microsoft.com/office/drawing/2014/main" id="{00000000-0008-0000-0700-000086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35" name="Text Box 1" descr="Select this button to go to the Home page" title="Home button">
                <a:hlinkClick xmlns:r="http://schemas.openxmlformats.org/officeDocument/2006/relationships" r:id="rId9"/>
                <a:extLst>
                  <a:ext uri="{FF2B5EF4-FFF2-40B4-BE49-F238E27FC236}">
                    <a16:creationId xmlns:a16="http://schemas.microsoft.com/office/drawing/2014/main" id="{00000000-0008-0000-0700-000087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36" name="Text Box 1" descr="Select this button to go to Part B of the tool" title="Part B">
                <a:hlinkClick xmlns:r="http://schemas.openxmlformats.org/officeDocument/2006/relationships" r:id="rId10"/>
                <a:extLst>
                  <a:ext uri="{FF2B5EF4-FFF2-40B4-BE49-F238E27FC236}">
                    <a16:creationId xmlns:a16="http://schemas.microsoft.com/office/drawing/2014/main" id="{00000000-0008-0000-0700-000088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37" name="Text Box 1" descr="Select this button to go to the Your Plan section of the tool" title="Your Plan">
                <a:hlinkClick xmlns:r="http://schemas.openxmlformats.org/officeDocument/2006/relationships" r:id="rId11"/>
                <a:extLst>
                  <a:ext uri="{FF2B5EF4-FFF2-40B4-BE49-F238E27FC236}">
                    <a16:creationId xmlns:a16="http://schemas.microsoft.com/office/drawing/2014/main" id="{00000000-0008-0000-0700-000089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38" name="Text Box 1" descr="Select this button to go to the Indicators appendix" title="Appendix - Indicators">
                <a:hlinkClick xmlns:r="http://schemas.openxmlformats.org/officeDocument/2006/relationships" r:id="rId12"/>
                <a:extLst>
                  <a:ext uri="{FF2B5EF4-FFF2-40B4-BE49-F238E27FC236}">
                    <a16:creationId xmlns:a16="http://schemas.microsoft.com/office/drawing/2014/main" id="{00000000-0008-0000-0700-00008A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 </a:t>
                </a: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39" name="Text Box 1" descr="Select this button to go to the Data Sources appendix" title="Appendix - Data Sources">
                <a:hlinkClick xmlns:r="http://schemas.openxmlformats.org/officeDocument/2006/relationships" r:id="rId13"/>
                <a:extLst>
                  <a:ext uri="{FF2B5EF4-FFF2-40B4-BE49-F238E27FC236}">
                    <a16:creationId xmlns:a16="http://schemas.microsoft.com/office/drawing/2014/main" id="{00000000-0008-0000-0700-00008B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40" name="Text Box 1" descr="Select this button to go to Part C of the tool" title="Part C">
                <a:hlinkClick xmlns:r="http://schemas.openxmlformats.org/officeDocument/2006/relationships" r:id="rId14"/>
                <a:extLst>
                  <a:ext uri="{FF2B5EF4-FFF2-40B4-BE49-F238E27FC236}">
                    <a16:creationId xmlns:a16="http://schemas.microsoft.com/office/drawing/2014/main" id="{00000000-0008-0000-0700-00008C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41" name="Text Box 1" descr="Select this button to go to the Characteristics Analysis section of the tool" title="Characteristics Analysis">
                <a:hlinkClick xmlns:r="http://schemas.openxmlformats.org/officeDocument/2006/relationships" r:id="rId15"/>
                <a:extLst>
                  <a:ext uri="{FF2B5EF4-FFF2-40B4-BE49-F238E27FC236}">
                    <a16:creationId xmlns:a16="http://schemas.microsoft.com/office/drawing/2014/main" id="{00000000-0008-0000-0700-00008D000000}"/>
                  </a:ext>
                </a:extLst>
              </xdr:cNvPr>
              <xdr:cNvSpPr txBox="1">
                <a:spLocks noChangeArrowheads="1"/>
              </xdr:cNvSpPr>
            </xdr:nvSpPr>
            <xdr:spPr bwMode="auto">
              <a:xfrm>
                <a:off x="3981042" y="4584079"/>
                <a:ext cx="723163" cy="650094"/>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100" name="Group 99">
            <a:extLst>
              <a:ext uri="{FF2B5EF4-FFF2-40B4-BE49-F238E27FC236}">
                <a16:creationId xmlns:a16="http://schemas.microsoft.com/office/drawing/2014/main" id="{00000000-0008-0000-0700-000064000000}"/>
              </a:ext>
            </a:extLst>
          </xdr:cNvPr>
          <xdr:cNvGrpSpPr/>
        </xdr:nvGrpSpPr>
        <xdr:grpSpPr>
          <a:xfrm>
            <a:off x="234950" y="10871200"/>
            <a:ext cx="3151867" cy="228600"/>
            <a:chOff x="622301" y="1200150"/>
            <a:chExt cx="3151867" cy="228600"/>
          </a:xfrm>
        </xdr:grpSpPr>
        <xdr:sp macro="" textlink="">
          <xdr:nvSpPr>
            <xdr:cNvPr id="101" name="TextBox 1">
              <a:extLst>
                <a:ext uri="{FF2B5EF4-FFF2-40B4-BE49-F238E27FC236}">
                  <a16:creationId xmlns:a16="http://schemas.microsoft.com/office/drawing/2014/main" id="{00000000-0008-0000-0700-000065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02" name="Group 101"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700-000066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03" name="Freeform 64" descr="Icon of a finger pressing a button indicating users can click here" title="Finger pressing a button">
                <a:extLst>
                  <a:ext uri="{FF2B5EF4-FFF2-40B4-BE49-F238E27FC236}">
                    <a16:creationId xmlns:a16="http://schemas.microsoft.com/office/drawing/2014/main" id="{00000000-0008-0000-0700-00006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4" name="Freeform 65">
                <a:extLst>
                  <a:ext uri="{FF2B5EF4-FFF2-40B4-BE49-F238E27FC236}">
                    <a16:creationId xmlns:a16="http://schemas.microsoft.com/office/drawing/2014/main" id="{00000000-0008-0000-0700-00006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05" name="Freeform 66">
                <a:extLst>
                  <a:ext uri="{FF2B5EF4-FFF2-40B4-BE49-F238E27FC236}">
                    <a16:creationId xmlns:a16="http://schemas.microsoft.com/office/drawing/2014/main" id="{00000000-0008-0000-0700-00006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clientData/>
  </xdr:twoCellAnchor>
  <xdr:twoCellAnchor>
    <xdr:from>
      <xdr:col>5</xdr:col>
      <xdr:colOff>482907</xdr:colOff>
      <xdr:row>52</xdr:row>
      <xdr:rowOff>167989</xdr:rowOff>
    </xdr:from>
    <xdr:to>
      <xdr:col>12</xdr:col>
      <xdr:colOff>107</xdr:colOff>
      <xdr:row>54</xdr:row>
      <xdr:rowOff>108889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6229657" y="50612389"/>
          <a:ext cx="4140000" cy="360000"/>
          <a:chOff x="6229657" y="49831339"/>
          <a:chExt cx="4140000" cy="360000"/>
        </a:xfrm>
      </xdr:grpSpPr>
      <xdr:sp macro="" textlink="">
        <xdr:nvSpPr>
          <xdr:cNvPr id="29" name="Text Box 1" descr="Click this link to go to the Data: Workforce Capability section of the tool" title="Data: Workforce Capability link">
            <a:hlinkClick xmlns:r="http://schemas.openxmlformats.org/officeDocument/2006/relationships" r:id="rId6"/>
            <a:extLst>
              <a:ext uri="{FF2B5EF4-FFF2-40B4-BE49-F238E27FC236}">
                <a16:creationId xmlns:a16="http://schemas.microsoft.com/office/drawing/2014/main" id="{00000000-0008-0000-0700-00001D000000}"/>
              </a:ext>
            </a:extLst>
          </xdr:cNvPr>
          <xdr:cNvSpPr txBox="1">
            <a:spLocks noChangeArrowheads="1"/>
          </xdr:cNvSpPr>
        </xdr:nvSpPr>
        <xdr:spPr bwMode="auto">
          <a:xfrm>
            <a:off x="6229657" y="49831339"/>
            <a:ext cx="414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Data: Workforce capability</a:t>
            </a:r>
          </a:p>
        </xdr:txBody>
      </xdr:sp>
      <xdr:grpSp>
        <xdr:nvGrpSpPr>
          <xdr:cNvPr id="50" name="Group 14" descr="Icon of a finger pressing a button indicating to users they can click here" title="Finger pressing a button">
            <a:extLst>
              <a:ext uri="{FF2B5EF4-FFF2-40B4-BE49-F238E27FC236}">
                <a16:creationId xmlns:a16="http://schemas.microsoft.com/office/drawing/2014/main" id="{00000000-0008-0000-0700-000032000000}"/>
              </a:ext>
            </a:extLst>
          </xdr:cNvPr>
          <xdr:cNvGrpSpPr>
            <a:grpSpLocks noChangeAspect="1"/>
          </xdr:cNvGrpSpPr>
        </xdr:nvGrpSpPr>
        <xdr:grpSpPr>
          <a:xfrm>
            <a:off x="6369050" y="49904650"/>
            <a:ext cx="161713" cy="212825"/>
            <a:chOff x="1930400" y="2159000"/>
            <a:chExt cx="376238" cy="533400"/>
          </a:xfrm>
          <a:solidFill>
            <a:schemeClr val="bg1"/>
          </a:solidFill>
        </xdr:grpSpPr>
        <xdr:sp macro="" textlink="">
          <xdr:nvSpPr>
            <xdr:cNvPr id="51" name="Freeform 64">
              <a:extLst>
                <a:ext uri="{FF2B5EF4-FFF2-40B4-BE49-F238E27FC236}">
                  <a16:creationId xmlns:a16="http://schemas.microsoft.com/office/drawing/2014/main" id="{00000000-0008-0000-0700-000033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2" name="Freeform 65">
              <a:extLst>
                <a:ext uri="{FF2B5EF4-FFF2-40B4-BE49-F238E27FC236}">
                  <a16:creationId xmlns:a16="http://schemas.microsoft.com/office/drawing/2014/main" id="{00000000-0008-0000-0700-000034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53" name="Freeform 66">
              <a:extLst>
                <a:ext uri="{FF2B5EF4-FFF2-40B4-BE49-F238E27FC236}">
                  <a16:creationId xmlns:a16="http://schemas.microsoft.com/office/drawing/2014/main" id="{00000000-0008-0000-0700-000035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1</xdr:col>
      <xdr:colOff>2038350</xdr:colOff>
      <xdr:row>1</xdr:row>
      <xdr:rowOff>984250</xdr:rowOff>
    </xdr:from>
    <xdr:to>
      <xdr:col>7</xdr:col>
      <xdr:colOff>361110</xdr:colOff>
      <xdr:row>1</xdr:row>
      <xdr:rowOff>1493970</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2628900" y="2184400"/>
          <a:ext cx="4799760" cy="509720"/>
          <a:chOff x="2706511" y="11312559"/>
          <a:chExt cx="4809436" cy="510627"/>
        </a:xfrm>
      </xdr:grpSpPr>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56" name="Group 55">
            <a:extLst>
              <a:ext uri="{FF2B5EF4-FFF2-40B4-BE49-F238E27FC236}">
                <a16:creationId xmlns:a16="http://schemas.microsoft.com/office/drawing/2014/main" id="{00000000-0008-0000-0700-000038000000}"/>
              </a:ext>
            </a:extLst>
          </xdr:cNvPr>
          <xdr:cNvGrpSpPr/>
        </xdr:nvGrpSpPr>
        <xdr:grpSpPr>
          <a:xfrm>
            <a:off x="2706511" y="11312559"/>
            <a:ext cx="4809436" cy="510627"/>
            <a:chOff x="2706511" y="11312559"/>
            <a:chExt cx="4809436" cy="510627"/>
          </a:xfrm>
        </xdr:grpSpPr>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Capability</a:t>
              </a:r>
            </a:p>
          </xdr:txBody>
        </xdr:sp>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60" name="Straight Connector 59">
              <a:extLst>
                <a:ext uri="{FF2B5EF4-FFF2-40B4-BE49-F238E27FC236}">
                  <a16:creationId xmlns:a16="http://schemas.microsoft.com/office/drawing/2014/main" id="{00000000-0008-0000-0700-00003C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a:extLst>
                <a:ext uri="{FF2B5EF4-FFF2-40B4-BE49-F238E27FC236}">
                  <a16:creationId xmlns:a16="http://schemas.microsoft.com/office/drawing/2014/main" id="{00000000-0008-0000-0700-00003D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a:extLst>
                <a:ext uri="{FF2B5EF4-FFF2-40B4-BE49-F238E27FC236}">
                  <a16:creationId xmlns:a16="http://schemas.microsoft.com/office/drawing/2014/main" id="{00000000-0008-0000-0700-00003E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a:extLst>
                <a:ext uri="{FF2B5EF4-FFF2-40B4-BE49-F238E27FC236}">
                  <a16:creationId xmlns:a16="http://schemas.microsoft.com/office/drawing/2014/main" id="{00000000-0008-0000-0700-00003F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Culture</a:t>
              </a:r>
            </a:p>
          </xdr:txBody>
        </xdr:sp>
        <xdr:cxnSp macro="">
          <xdr:nvCxnSpPr>
            <xdr:cNvPr id="65" name="Straight Connector 64">
              <a:extLst>
                <a:ext uri="{FF2B5EF4-FFF2-40B4-BE49-F238E27FC236}">
                  <a16:creationId xmlns:a16="http://schemas.microsoft.com/office/drawing/2014/main" id="{00000000-0008-0000-0700-000041000000}"/>
                </a:ext>
              </a:extLst>
            </xdr:cNvPr>
            <xdr:cNvCxnSpPr/>
          </xdr:nvCxnSpPr>
          <xdr:spPr>
            <a:xfrm>
              <a:off x="5511403" y="11533999"/>
              <a:ext cx="215979"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a:extLst>
                <a:ext uri="{FF2B5EF4-FFF2-40B4-BE49-F238E27FC236}">
                  <a16:creationId xmlns:a16="http://schemas.microsoft.com/office/drawing/2014/main" id="{00000000-0008-0000-0700-000042000000}"/>
                </a:ext>
              </a:extLst>
            </xdr:cNvPr>
            <xdr:cNvCxnSpPr/>
          </xdr:nvCxnSpPr>
          <xdr:spPr>
            <a:xfrm>
              <a:off x="4493675" y="11534000"/>
              <a:ext cx="215979"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a:extLst>
                <a:ext uri="{FF2B5EF4-FFF2-40B4-BE49-F238E27FC236}">
                  <a16:creationId xmlns:a16="http://schemas.microsoft.com/office/drawing/2014/main" id="{00000000-0008-0000-0700-000043000000}"/>
                </a:ext>
              </a:extLst>
            </xdr:cNvPr>
            <xdr:cNvCxnSpPr/>
          </xdr:nvCxnSpPr>
          <xdr:spPr>
            <a:xfrm>
              <a:off x="4500547" y="11385923"/>
              <a:ext cx="0" cy="145197"/>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a:extLst>
                <a:ext uri="{FF2B5EF4-FFF2-40B4-BE49-F238E27FC236}">
                  <a16:creationId xmlns:a16="http://schemas.microsoft.com/office/drawing/2014/main" id="{00000000-0008-0000-0700-000044000000}"/>
                </a:ext>
              </a:extLst>
            </xdr:cNvPr>
            <xdr:cNvCxnSpPr/>
          </xdr:nvCxnSpPr>
          <xdr:spPr>
            <a:xfrm>
              <a:off x="5717778" y="11391545"/>
              <a:ext cx="0" cy="145197"/>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cxnSp macro="">
          <xdr:nvCxnSpPr>
            <xdr:cNvPr id="70" name="Straight Connector 69">
              <a:extLst>
                <a:ext uri="{FF2B5EF4-FFF2-40B4-BE49-F238E27FC236}">
                  <a16:creationId xmlns:a16="http://schemas.microsoft.com/office/drawing/2014/main" id="{00000000-0008-0000-0700-000046000000}"/>
                </a:ext>
              </a:extLst>
            </xdr:cNvPr>
            <xdr:cNvCxnSpPr/>
          </xdr:nvCxnSpPr>
          <xdr:spPr>
            <a:xfrm>
              <a:off x="7172401" y="11534232"/>
              <a:ext cx="216588"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700-000047000000}"/>
                </a:ext>
              </a:extLst>
            </xdr:cNvPr>
            <xdr:cNvCxnSpPr/>
          </xdr:nvCxnSpPr>
          <xdr:spPr>
            <a:xfrm>
              <a:off x="6151586" y="11534233"/>
              <a:ext cx="215931"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0700-000048000000}"/>
                </a:ext>
              </a:extLst>
            </xdr:cNvPr>
            <xdr:cNvCxnSpPr/>
          </xdr:nvCxnSpPr>
          <xdr:spPr>
            <a:xfrm>
              <a:off x="6158456" y="11386037"/>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00000000-0008-0000-0700-000049000000}"/>
                </a:ext>
              </a:extLst>
            </xdr:cNvPr>
            <xdr:cNvCxnSpPr/>
          </xdr:nvCxnSpPr>
          <xdr:spPr>
            <a:xfrm>
              <a:off x="7382910" y="11391664"/>
              <a:ext cx="0" cy="145313"/>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69850</xdr:rowOff>
    </xdr:from>
    <xdr:to>
      <xdr:col>3</xdr:col>
      <xdr:colOff>355600</xdr:colOff>
      <xdr:row>0</xdr:row>
      <xdr:rowOff>1045929</xdr:rowOff>
    </xdr:to>
    <xdr:pic>
      <xdr:nvPicPr>
        <xdr:cNvPr id="52" name="Picture 51">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
        <a:stretch>
          <a:fillRect/>
        </a:stretch>
      </xdr:blipFill>
      <xdr:spPr>
        <a:xfrm>
          <a:off x="0" y="69850"/>
          <a:ext cx="4781550" cy="976079"/>
        </a:xfrm>
        <a:prstGeom prst="rect">
          <a:avLst/>
        </a:prstGeom>
      </xdr:spPr>
    </xdr:pic>
    <xdr:clientData/>
  </xdr:twoCellAnchor>
  <xdr:twoCellAnchor>
    <xdr:from>
      <xdr:col>1</xdr:col>
      <xdr:colOff>57150</xdr:colOff>
      <xdr:row>3</xdr:row>
      <xdr:rowOff>139700</xdr:rowOff>
    </xdr:from>
    <xdr:to>
      <xdr:col>2</xdr:col>
      <xdr:colOff>392150</xdr:colOff>
      <xdr:row>3</xdr:row>
      <xdr:rowOff>499700</xdr:rowOff>
    </xdr:to>
    <xdr:grpSp>
      <xdr:nvGrpSpPr>
        <xdr:cNvPr id="69" name="Group 68">
          <a:extLst>
            <a:ext uri="{FF2B5EF4-FFF2-40B4-BE49-F238E27FC236}">
              <a16:creationId xmlns:a16="http://schemas.microsoft.com/office/drawing/2014/main" id="{00000000-0008-0000-0800-000045000000}"/>
            </a:ext>
          </a:extLst>
        </xdr:cNvPr>
        <xdr:cNvGrpSpPr/>
      </xdr:nvGrpSpPr>
      <xdr:grpSpPr>
        <a:xfrm>
          <a:off x="647700" y="4165600"/>
          <a:ext cx="3510000" cy="360000"/>
          <a:chOff x="664048" y="3894980"/>
          <a:chExt cx="3510000" cy="360000"/>
        </a:xfrm>
      </xdr:grpSpPr>
      <xdr:sp macro="" textlink="">
        <xdr:nvSpPr>
          <xdr:cNvPr id="70" name="Text Box 1" descr="Click this link to go to the NDIS Workforce Capability Framework website" title="Link to NDIS Workforce Capability Framework ">
            <a:hlinkClick xmlns:r="http://schemas.openxmlformats.org/officeDocument/2006/relationships" r:id="rId2"/>
            <a:extLst>
              <a:ext uri="{FF2B5EF4-FFF2-40B4-BE49-F238E27FC236}">
                <a16:creationId xmlns:a16="http://schemas.microsoft.com/office/drawing/2014/main" id="{00000000-0008-0000-0800-000046000000}"/>
              </a:ext>
            </a:extLst>
          </xdr:cNvPr>
          <xdr:cNvSpPr txBox="1">
            <a:spLocks noChangeArrowheads="1"/>
          </xdr:cNvSpPr>
        </xdr:nvSpPr>
        <xdr:spPr bwMode="auto">
          <a:xfrm>
            <a:off x="664048" y="3894980"/>
            <a:ext cx="351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NDIS Workforce Capability Framework</a:t>
            </a:r>
          </a:p>
        </xdr:txBody>
      </xdr:sp>
      <xdr:grpSp>
        <xdr:nvGrpSpPr>
          <xdr:cNvPr id="71" name="Group 14" descr="Icon of a finger pressing a button indicating to users they can click here" title="Finger pressing a button">
            <a:extLst>
              <a:ext uri="{FF2B5EF4-FFF2-40B4-BE49-F238E27FC236}">
                <a16:creationId xmlns:a16="http://schemas.microsoft.com/office/drawing/2014/main" id="{00000000-0008-0000-0800-000047000000}"/>
              </a:ext>
            </a:extLst>
          </xdr:cNvPr>
          <xdr:cNvGrpSpPr>
            <a:grpSpLocks noChangeAspect="1"/>
          </xdr:cNvGrpSpPr>
        </xdr:nvGrpSpPr>
        <xdr:grpSpPr>
          <a:xfrm>
            <a:off x="787400" y="3962400"/>
            <a:ext cx="161713" cy="212825"/>
            <a:chOff x="1930400" y="2159000"/>
            <a:chExt cx="376238" cy="533400"/>
          </a:xfrm>
          <a:solidFill>
            <a:schemeClr val="bg1"/>
          </a:solidFill>
        </xdr:grpSpPr>
        <xdr:sp macro="" textlink="">
          <xdr:nvSpPr>
            <xdr:cNvPr id="72" name="Freeform 64">
              <a:extLst>
                <a:ext uri="{FF2B5EF4-FFF2-40B4-BE49-F238E27FC236}">
                  <a16:creationId xmlns:a16="http://schemas.microsoft.com/office/drawing/2014/main" id="{00000000-0008-0000-0800-000048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3" name="Freeform 65">
              <a:extLst>
                <a:ext uri="{FF2B5EF4-FFF2-40B4-BE49-F238E27FC236}">
                  <a16:creationId xmlns:a16="http://schemas.microsoft.com/office/drawing/2014/main" id="{00000000-0008-0000-0800-000049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4" name="Freeform 66">
              <a:extLst>
                <a:ext uri="{FF2B5EF4-FFF2-40B4-BE49-F238E27FC236}">
                  <a16:creationId xmlns:a16="http://schemas.microsoft.com/office/drawing/2014/main" id="{00000000-0008-0000-0800-00004A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209550</xdr:colOff>
      <xdr:row>10</xdr:row>
      <xdr:rowOff>279400</xdr:rowOff>
    </xdr:from>
    <xdr:to>
      <xdr:col>8</xdr:col>
      <xdr:colOff>388352</xdr:colOff>
      <xdr:row>11</xdr:row>
      <xdr:rowOff>29800</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5956300" y="9785350"/>
          <a:ext cx="2160002" cy="360000"/>
          <a:chOff x="6908800" y="9791700"/>
          <a:chExt cx="2160002" cy="360000"/>
        </a:xfrm>
      </xdr:grpSpPr>
      <xdr:sp macro="" textlink="">
        <xdr:nvSpPr>
          <xdr:cNvPr id="76" name="Text Box 1" descr="Click this link to go to the Indicators appendix" title="Appendix: Indicators">
            <a:hlinkClick xmlns:r="http://schemas.openxmlformats.org/officeDocument/2006/relationships" r:id="rId3"/>
            <a:extLst>
              <a:ext uri="{FF2B5EF4-FFF2-40B4-BE49-F238E27FC236}">
                <a16:creationId xmlns:a16="http://schemas.microsoft.com/office/drawing/2014/main" id="{00000000-0008-0000-0800-00004C000000}"/>
              </a:ext>
            </a:extLst>
          </xdr:cNvPr>
          <xdr:cNvSpPr txBox="1">
            <a:spLocks noChangeArrowheads="1"/>
          </xdr:cNvSpPr>
        </xdr:nvSpPr>
        <xdr:spPr bwMode="auto">
          <a:xfrm>
            <a:off x="6908800" y="9791700"/>
            <a:ext cx="2160002"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Indicators</a:t>
            </a:r>
          </a:p>
        </xdr:txBody>
      </xdr:sp>
      <xdr:grpSp>
        <xdr:nvGrpSpPr>
          <xdr:cNvPr id="77" name="Group 14" descr="Icon of a finger pressing a button indicating to users they can click here" title="Finger pressing a button">
            <a:extLst>
              <a:ext uri="{FF2B5EF4-FFF2-40B4-BE49-F238E27FC236}">
                <a16:creationId xmlns:a16="http://schemas.microsoft.com/office/drawing/2014/main" id="{00000000-0008-0000-0800-00004D000000}"/>
              </a:ext>
            </a:extLst>
          </xdr:cNvPr>
          <xdr:cNvGrpSpPr>
            <a:grpSpLocks noChangeAspect="1"/>
          </xdr:cNvGrpSpPr>
        </xdr:nvGrpSpPr>
        <xdr:grpSpPr>
          <a:xfrm>
            <a:off x="6989852" y="9854473"/>
            <a:ext cx="161713" cy="212825"/>
            <a:chOff x="1930400" y="2159000"/>
            <a:chExt cx="376238" cy="533400"/>
          </a:xfrm>
          <a:solidFill>
            <a:schemeClr val="bg1"/>
          </a:solidFill>
        </xdr:grpSpPr>
        <xdr:sp macro="" textlink="">
          <xdr:nvSpPr>
            <xdr:cNvPr id="78" name="Freeform 64">
              <a:extLst>
                <a:ext uri="{FF2B5EF4-FFF2-40B4-BE49-F238E27FC236}">
                  <a16:creationId xmlns:a16="http://schemas.microsoft.com/office/drawing/2014/main" id="{00000000-0008-0000-0800-00004E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79" name="Freeform 65">
              <a:extLst>
                <a:ext uri="{FF2B5EF4-FFF2-40B4-BE49-F238E27FC236}">
                  <a16:creationId xmlns:a16="http://schemas.microsoft.com/office/drawing/2014/main" id="{00000000-0008-0000-0800-00004F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0" name="Freeform 66">
              <a:extLst>
                <a:ext uri="{FF2B5EF4-FFF2-40B4-BE49-F238E27FC236}">
                  <a16:creationId xmlns:a16="http://schemas.microsoft.com/office/drawing/2014/main" id="{00000000-0008-0000-0800-000050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2</xdr:col>
      <xdr:colOff>375965</xdr:colOff>
      <xdr:row>9</xdr:row>
      <xdr:rowOff>297542</xdr:rowOff>
    </xdr:from>
    <xdr:to>
      <xdr:col>6</xdr:col>
      <xdr:colOff>74365</xdr:colOff>
      <xdr:row>10</xdr:row>
      <xdr:rowOff>47942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141515" y="9193892"/>
          <a:ext cx="2340000" cy="360000"/>
          <a:chOff x="4782865" y="9193892"/>
          <a:chExt cx="2340000" cy="360000"/>
        </a:xfrm>
      </xdr:grpSpPr>
      <xdr:sp macro="" textlink="">
        <xdr:nvSpPr>
          <xdr:cNvPr id="9" name="Text Box 1" descr="Click this link to go to the Data Sources appendix" title="Appendix - Data Sources">
            <a:hlinkClick xmlns:r="http://schemas.openxmlformats.org/officeDocument/2006/relationships" r:id="rId4"/>
            <a:extLst>
              <a:ext uri="{FF2B5EF4-FFF2-40B4-BE49-F238E27FC236}">
                <a16:creationId xmlns:a16="http://schemas.microsoft.com/office/drawing/2014/main" id="{00000000-0008-0000-0800-000009000000}"/>
              </a:ext>
            </a:extLst>
          </xdr:cNvPr>
          <xdr:cNvSpPr txBox="1">
            <a:spLocks noChangeArrowheads="1"/>
          </xdr:cNvSpPr>
        </xdr:nvSpPr>
        <xdr:spPr bwMode="auto">
          <a:xfrm>
            <a:off x="4782865" y="9193892"/>
            <a:ext cx="2340000" cy="360000"/>
          </a:xfrm>
          <a:prstGeom prst="roundRect">
            <a:avLst/>
          </a:prstGeom>
          <a:solidFill>
            <a:schemeClr val="tx1">
              <a:lumMod val="50000"/>
              <a:lumOff val="50000"/>
            </a:schemeClr>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Appendix: Data sources</a:t>
            </a:r>
          </a:p>
        </xdr:txBody>
      </xdr:sp>
      <xdr:grpSp>
        <xdr:nvGrpSpPr>
          <xdr:cNvPr id="81" name="Group 14" descr="Icon of a finger pressing a button indicating to users they can click here" title="Finger pressing a button">
            <a:extLst>
              <a:ext uri="{FF2B5EF4-FFF2-40B4-BE49-F238E27FC236}">
                <a16:creationId xmlns:a16="http://schemas.microsoft.com/office/drawing/2014/main" id="{00000000-0008-0000-0800-000051000000}"/>
              </a:ext>
            </a:extLst>
          </xdr:cNvPr>
          <xdr:cNvGrpSpPr>
            <a:grpSpLocks noChangeAspect="1"/>
          </xdr:cNvGrpSpPr>
        </xdr:nvGrpSpPr>
        <xdr:grpSpPr>
          <a:xfrm>
            <a:off x="4857750" y="9271000"/>
            <a:ext cx="161713" cy="212825"/>
            <a:chOff x="1930400" y="2159000"/>
            <a:chExt cx="376238" cy="533400"/>
          </a:xfrm>
          <a:solidFill>
            <a:schemeClr val="bg1"/>
          </a:solidFill>
        </xdr:grpSpPr>
        <xdr:sp macro="" textlink="">
          <xdr:nvSpPr>
            <xdr:cNvPr id="82" name="Freeform 64">
              <a:extLst>
                <a:ext uri="{FF2B5EF4-FFF2-40B4-BE49-F238E27FC236}">
                  <a16:creationId xmlns:a16="http://schemas.microsoft.com/office/drawing/2014/main" id="{00000000-0008-0000-0800-000052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3" name="Freeform 65">
              <a:extLst>
                <a:ext uri="{FF2B5EF4-FFF2-40B4-BE49-F238E27FC236}">
                  <a16:creationId xmlns:a16="http://schemas.microsoft.com/office/drawing/2014/main" id="{00000000-0008-0000-0800-000053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4" name="Freeform 66">
              <a:extLst>
                <a:ext uri="{FF2B5EF4-FFF2-40B4-BE49-F238E27FC236}">
                  <a16:creationId xmlns:a16="http://schemas.microsoft.com/office/drawing/2014/main" id="{00000000-0008-0000-0800-000054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5</xdr:col>
      <xdr:colOff>145899</xdr:colOff>
      <xdr:row>50</xdr:row>
      <xdr:rowOff>50620</xdr:rowOff>
    </xdr:from>
    <xdr:to>
      <xdr:col>12</xdr:col>
      <xdr:colOff>23099</xdr:colOff>
      <xdr:row>51</xdr:row>
      <xdr:rowOff>226470</xdr:rowOff>
    </xdr:to>
    <xdr:grpSp>
      <xdr:nvGrpSpPr>
        <xdr:cNvPr id="5" name="Group 4">
          <a:extLst>
            <a:ext uri="{FF2B5EF4-FFF2-40B4-BE49-F238E27FC236}">
              <a16:creationId xmlns:a16="http://schemas.microsoft.com/office/drawing/2014/main" id="{00000000-0008-0000-0800-000005000000}"/>
            </a:ext>
          </a:extLst>
        </xdr:cNvPr>
        <xdr:cNvGrpSpPr/>
      </xdr:nvGrpSpPr>
      <xdr:grpSpPr>
        <a:xfrm>
          <a:off x="5892649" y="50393420"/>
          <a:ext cx="4500000" cy="360000"/>
          <a:chOff x="5517999" y="43617970"/>
          <a:chExt cx="4500000" cy="360000"/>
        </a:xfrm>
      </xdr:grpSpPr>
      <xdr:sp macro="" textlink="">
        <xdr:nvSpPr>
          <xdr:cNvPr id="31" name="Text Box 1" descr="Click this link to go to the Analysis: Workforce Capability section of the tool" title="Analysis: Workforce Capability">
            <a:hlinkClick xmlns:r="http://schemas.openxmlformats.org/officeDocument/2006/relationships" r:id="rId5"/>
            <a:extLst>
              <a:ext uri="{FF2B5EF4-FFF2-40B4-BE49-F238E27FC236}">
                <a16:creationId xmlns:a16="http://schemas.microsoft.com/office/drawing/2014/main" id="{00000000-0008-0000-0800-00001F000000}"/>
              </a:ext>
            </a:extLst>
          </xdr:cNvPr>
          <xdr:cNvSpPr txBox="1">
            <a:spLocks noChangeArrowheads="1"/>
          </xdr:cNvSpPr>
        </xdr:nvSpPr>
        <xdr:spPr bwMode="auto">
          <a:xfrm>
            <a:off x="5517999" y="43617970"/>
            <a:ext cx="4500000" cy="360000"/>
          </a:xfrm>
          <a:prstGeom prst="roundRect">
            <a:avLst/>
          </a:prstGeom>
          <a:solidFill>
            <a:srgbClr val="85367B"/>
          </a:solidFill>
          <a:ln w="9525">
            <a:noFill/>
            <a:miter lim="800000"/>
            <a:headEnd/>
            <a:tailEnd/>
          </a:ln>
          <a:effectLst>
            <a:outerShdw blurRad="50800" dist="38100" dir="5400000" algn="t" rotWithShape="0">
              <a:prstClr val="black">
                <a:alpha val="40000"/>
              </a:prstClr>
            </a:outerShdw>
          </a:effectLst>
        </xdr:spPr>
        <xdr:txBody>
          <a:bodyPr vertOverflow="clip" wrap="square" lIns="0" tIns="0" rIns="0" bIns="0" anchor="ctr" anchorCtr="0" upright="1"/>
          <a:lstStyle/>
          <a:p>
            <a:pPr algn="ctr" rtl="0">
              <a:defRPr sz="1000"/>
            </a:pPr>
            <a:r>
              <a:rPr lang="en-AU" sz="1400" b="0" i="0" u="none" strike="noStrike" baseline="0">
                <a:solidFill>
                  <a:schemeClr val="bg1"/>
                </a:solidFill>
                <a:latin typeface="Calibri"/>
                <a:cs typeface="Calibri"/>
              </a:rPr>
              <a:t>Click here to go to </a:t>
            </a:r>
            <a:r>
              <a:rPr lang="en-AU" sz="1400" b="1" i="0" u="none" strike="noStrike" baseline="0">
                <a:solidFill>
                  <a:schemeClr val="bg1"/>
                </a:solidFill>
                <a:latin typeface="Calibri"/>
                <a:cs typeface="Calibri"/>
              </a:rPr>
              <a:t>Analysis: Workforce capability</a:t>
            </a:r>
          </a:p>
        </xdr:txBody>
      </xdr:sp>
      <xdr:grpSp>
        <xdr:nvGrpSpPr>
          <xdr:cNvPr id="86" name="Group 14" descr="Icon of a finger pressing a button indicating to users they can click here" title="Finger pressing a button">
            <a:extLst>
              <a:ext uri="{FF2B5EF4-FFF2-40B4-BE49-F238E27FC236}">
                <a16:creationId xmlns:a16="http://schemas.microsoft.com/office/drawing/2014/main" id="{00000000-0008-0000-0800-000056000000}"/>
              </a:ext>
            </a:extLst>
          </xdr:cNvPr>
          <xdr:cNvGrpSpPr>
            <a:grpSpLocks noChangeAspect="1"/>
          </xdr:cNvGrpSpPr>
        </xdr:nvGrpSpPr>
        <xdr:grpSpPr>
          <a:xfrm>
            <a:off x="5676900" y="43688000"/>
            <a:ext cx="161713" cy="212825"/>
            <a:chOff x="1930400" y="2159000"/>
            <a:chExt cx="376238" cy="533400"/>
          </a:xfrm>
          <a:solidFill>
            <a:schemeClr val="bg1"/>
          </a:solidFill>
        </xdr:grpSpPr>
        <xdr:sp macro="" textlink="">
          <xdr:nvSpPr>
            <xdr:cNvPr id="87" name="Freeform 64">
              <a:extLst>
                <a:ext uri="{FF2B5EF4-FFF2-40B4-BE49-F238E27FC236}">
                  <a16:creationId xmlns:a16="http://schemas.microsoft.com/office/drawing/2014/main" id="{00000000-0008-0000-0800-000057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8" name="Freeform 65">
              <a:extLst>
                <a:ext uri="{FF2B5EF4-FFF2-40B4-BE49-F238E27FC236}">
                  <a16:creationId xmlns:a16="http://schemas.microsoft.com/office/drawing/2014/main" id="{00000000-0008-0000-0800-000058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89" name="Freeform 66">
              <a:extLst>
                <a:ext uri="{FF2B5EF4-FFF2-40B4-BE49-F238E27FC236}">
                  <a16:creationId xmlns:a16="http://schemas.microsoft.com/office/drawing/2014/main" id="{00000000-0008-0000-0800-000059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clientData/>
  </xdr:twoCellAnchor>
  <xdr:twoCellAnchor>
    <xdr:from>
      <xdr:col>0</xdr:col>
      <xdr:colOff>76200</xdr:colOff>
      <xdr:row>0</xdr:row>
      <xdr:rowOff>1200147</xdr:rowOff>
    </xdr:from>
    <xdr:to>
      <xdr:col>15</xdr:col>
      <xdr:colOff>59860</xdr:colOff>
      <xdr:row>1</xdr:row>
      <xdr:rowOff>1481270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76200" y="1200147"/>
          <a:ext cx="12334410" cy="1481273"/>
          <a:chOff x="76200" y="1200147"/>
          <a:chExt cx="12334410" cy="1481273"/>
        </a:xfrm>
      </xdr:grpSpPr>
      <xdr:grpSp>
        <xdr:nvGrpSpPr>
          <xdr:cNvPr id="122" name="Group 121">
            <a:extLst>
              <a:ext uri="{FF2B5EF4-FFF2-40B4-BE49-F238E27FC236}">
                <a16:creationId xmlns:a16="http://schemas.microsoft.com/office/drawing/2014/main" id="{00000000-0008-0000-0800-00007A000000}"/>
              </a:ext>
            </a:extLst>
          </xdr:cNvPr>
          <xdr:cNvGrpSpPr/>
        </xdr:nvGrpSpPr>
        <xdr:grpSpPr>
          <a:xfrm>
            <a:off x="76200" y="1200147"/>
            <a:ext cx="12334410" cy="1001827"/>
            <a:chOff x="234950" y="10871200"/>
            <a:chExt cx="12288484" cy="998933"/>
          </a:xfrm>
        </xdr:grpSpPr>
        <xdr:grpSp>
          <xdr:nvGrpSpPr>
            <xdr:cNvPr id="130" name="Group 129">
              <a:extLst>
                <a:ext uri="{FF2B5EF4-FFF2-40B4-BE49-F238E27FC236}">
                  <a16:creationId xmlns:a16="http://schemas.microsoft.com/office/drawing/2014/main" id="{00000000-0008-0000-0800-000082000000}"/>
                </a:ext>
              </a:extLst>
            </xdr:cNvPr>
            <xdr:cNvGrpSpPr>
              <a:grpSpLocks noChangeAspect="1"/>
            </xdr:cNvGrpSpPr>
          </xdr:nvGrpSpPr>
          <xdr:grpSpPr>
            <a:xfrm>
              <a:off x="252191" y="11272619"/>
              <a:ext cx="12271243" cy="597514"/>
              <a:chOff x="250370" y="4580274"/>
              <a:chExt cx="13682324" cy="659540"/>
            </a:xfrm>
          </xdr:grpSpPr>
          <xdr:sp macro="" textlink="">
            <xdr:nvSpPr>
              <xdr:cNvPr id="151" name="Text Box 1" descr="Select this button to go to the Business Goals section of the tool" title="Business Goals">
                <a:hlinkClick xmlns:r="http://schemas.openxmlformats.org/officeDocument/2006/relationships" r:id="rId6"/>
                <a:extLst>
                  <a:ext uri="{FF2B5EF4-FFF2-40B4-BE49-F238E27FC236}">
                    <a16:creationId xmlns:a16="http://schemas.microsoft.com/office/drawing/2014/main" id="{00000000-0008-0000-0800-000097000000}"/>
                  </a:ext>
                </a:extLst>
              </xdr:cNvPr>
              <xdr:cNvSpPr txBox="1">
                <a:spLocks noChangeArrowheads="1"/>
              </xdr:cNvSpPr>
            </xdr:nvSpPr>
            <xdr:spPr bwMode="auto">
              <a:xfrm>
                <a:off x="1178259" y="4580274"/>
                <a:ext cx="72680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Business goals</a:t>
                </a:r>
              </a:p>
            </xdr:txBody>
          </xdr:sp>
          <xdr:grpSp>
            <xdr:nvGrpSpPr>
              <xdr:cNvPr id="152" name="Group 151">
                <a:extLst>
                  <a:ext uri="{FF2B5EF4-FFF2-40B4-BE49-F238E27FC236}">
                    <a16:creationId xmlns:a16="http://schemas.microsoft.com/office/drawing/2014/main" id="{00000000-0008-0000-0800-000098000000}"/>
                  </a:ext>
                </a:extLst>
              </xdr:cNvPr>
              <xdr:cNvGrpSpPr/>
            </xdr:nvGrpSpPr>
            <xdr:grpSpPr>
              <a:xfrm>
                <a:off x="250370" y="4580274"/>
                <a:ext cx="13682324" cy="659540"/>
                <a:chOff x="250370" y="4580274"/>
                <a:chExt cx="13682324" cy="659540"/>
              </a:xfrm>
            </xdr:grpSpPr>
            <xdr:sp macro="" textlink="">
              <xdr:nvSpPr>
                <xdr:cNvPr id="153" name="Text Box 1" descr="Select this button to go to the Characteristics Data Input section of the tool" title="Characteristics Data Input">
                  <a:hlinkClick xmlns:r="http://schemas.openxmlformats.org/officeDocument/2006/relationships" r:id="rId7"/>
                  <a:extLst>
                    <a:ext uri="{FF2B5EF4-FFF2-40B4-BE49-F238E27FC236}">
                      <a16:creationId xmlns:a16="http://schemas.microsoft.com/office/drawing/2014/main" id="{00000000-0008-0000-0800-000099000000}"/>
                    </a:ext>
                  </a:extLst>
                </xdr:cNvPr>
                <xdr:cNvSpPr txBox="1">
                  <a:spLocks noChangeArrowheads="1"/>
                </xdr:cNvSpPr>
              </xdr:nvSpPr>
              <xdr:spPr bwMode="auto">
                <a:xfrm>
                  <a:off x="3047462" y="4582339"/>
                  <a:ext cx="7268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54" name="Text Box 1" descr="Select this button to go to the Culture Data Input section of the tool" title="Culture Data Input">
                  <a:hlinkClick xmlns:r="http://schemas.openxmlformats.org/officeDocument/2006/relationships" r:id="rId8"/>
                  <a:extLst>
                    <a:ext uri="{FF2B5EF4-FFF2-40B4-BE49-F238E27FC236}">
                      <a16:creationId xmlns:a16="http://schemas.microsoft.com/office/drawing/2014/main" id="{00000000-0008-0000-0800-00009A000000}"/>
                    </a:ext>
                  </a:extLst>
                </xdr:cNvPr>
                <xdr:cNvSpPr txBox="1">
                  <a:spLocks noChangeArrowheads="1"/>
                </xdr:cNvSpPr>
              </xdr:nvSpPr>
              <xdr:spPr bwMode="auto">
                <a:xfrm>
                  <a:off x="4909684" y="4582340"/>
                  <a:ext cx="723404"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Data input</a:t>
                  </a:r>
                </a:p>
              </xdr:txBody>
            </xdr:sp>
            <xdr:sp macro="" textlink="">
              <xdr:nvSpPr>
                <xdr:cNvPr id="155" name="Text Box 1" descr="Select this button to go to the Culture Analysis section of the tool" title="Culture Analysis">
                  <a:hlinkClick xmlns:r="http://schemas.openxmlformats.org/officeDocument/2006/relationships" r:id="rId9"/>
                  <a:extLst>
                    <a:ext uri="{FF2B5EF4-FFF2-40B4-BE49-F238E27FC236}">
                      <a16:creationId xmlns:a16="http://schemas.microsoft.com/office/drawing/2014/main" id="{00000000-0008-0000-0800-00009B000000}"/>
                    </a:ext>
                  </a:extLst>
                </xdr:cNvPr>
                <xdr:cNvSpPr txBox="1">
                  <a:spLocks noChangeArrowheads="1"/>
                </xdr:cNvSpPr>
              </xdr:nvSpPr>
              <xdr:spPr bwMode="auto">
                <a:xfrm>
                  <a:off x="5834288" y="4584261"/>
                  <a:ext cx="723401" cy="651401"/>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56" name="Text Box 1" descr="Select this button to go to the Quality Data Input section of the tool" title="Quality Data Input">
                  <a:hlinkClick xmlns:r="http://schemas.openxmlformats.org/officeDocument/2006/relationships" r:id="rId10"/>
                  <a:extLst>
                    <a:ext uri="{FF2B5EF4-FFF2-40B4-BE49-F238E27FC236}">
                      <a16:creationId xmlns:a16="http://schemas.microsoft.com/office/drawing/2014/main" id="{00000000-0008-0000-0800-00009C000000}"/>
                    </a:ext>
                  </a:extLst>
                </xdr:cNvPr>
                <xdr:cNvSpPr txBox="1">
                  <a:spLocks noChangeArrowheads="1"/>
                </xdr:cNvSpPr>
              </xdr:nvSpPr>
              <xdr:spPr bwMode="auto">
                <a:xfrm>
                  <a:off x="6762513" y="4584260"/>
                  <a:ext cx="723401" cy="651401"/>
                </a:xfrm>
                <a:prstGeom prst="roundRect">
                  <a:avLst/>
                </a:prstGeom>
                <a:solidFill>
                  <a:srgbClr val="85367B"/>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bg1"/>
                      </a:solidFill>
                      <a:latin typeface="Calibri"/>
                      <a:cs typeface="Calibri"/>
                    </a:rPr>
                    <a:t>Data input</a:t>
                  </a:r>
                </a:p>
              </xdr:txBody>
            </xdr:sp>
            <xdr:sp macro="" textlink="">
              <xdr:nvSpPr>
                <xdr:cNvPr id="157" name="Text Box 1" descr="Select this button to go to the Quality Analysis section of the tool" title="Quality Analysis">
                  <a:hlinkClick xmlns:r="http://schemas.openxmlformats.org/officeDocument/2006/relationships" r:id="rId5"/>
                  <a:extLst>
                    <a:ext uri="{FF2B5EF4-FFF2-40B4-BE49-F238E27FC236}">
                      <a16:creationId xmlns:a16="http://schemas.microsoft.com/office/drawing/2014/main" id="{00000000-0008-0000-0800-00009D000000}"/>
                    </a:ext>
                  </a:extLst>
                </xdr:cNvPr>
                <xdr:cNvSpPr txBox="1">
                  <a:spLocks noChangeArrowheads="1"/>
                </xdr:cNvSpPr>
              </xdr:nvSpPr>
              <xdr:spPr bwMode="auto">
                <a:xfrm>
                  <a:off x="7693158" y="4580848"/>
                  <a:ext cx="724150"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sp macro="" textlink="">
              <xdr:nvSpPr>
                <xdr:cNvPr id="158" name="Text Box 1" descr="Select this button to go to Part A of the tool" title="Part A – Overview Section">
                  <a:hlinkClick xmlns:r="http://schemas.openxmlformats.org/officeDocument/2006/relationships" r:id="rId11"/>
                  <a:extLst>
                    <a:ext uri="{FF2B5EF4-FFF2-40B4-BE49-F238E27FC236}">
                      <a16:creationId xmlns:a16="http://schemas.microsoft.com/office/drawing/2014/main" id="{00000000-0008-0000-0800-00009E000000}"/>
                    </a:ext>
                  </a:extLst>
                </xdr:cNvPr>
                <xdr:cNvSpPr txBox="1">
                  <a:spLocks noChangeArrowheads="1"/>
                </xdr:cNvSpPr>
              </xdr:nvSpPr>
              <xdr:spPr bwMode="auto">
                <a:xfrm>
                  <a:off x="2115821" y="4582339"/>
                  <a:ext cx="723401" cy="651401"/>
                </a:xfrm>
                <a:prstGeom prst="roundRect">
                  <a:avLst/>
                </a:prstGeom>
                <a:solidFill>
                  <a:schemeClr val="bg1"/>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A</a:t>
                  </a:r>
                </a:p>
              </xdr:txBody>
            </xdr:sp>
            <xdr:sp macro="" textlink="">
              <xdr:nvSpPr>
                <xdr:cNvPr id="159" name="Text Box 1" descr="Select this button to go to the Home page" title="Home button">
                  <a:hlinkClick xmlns:r="http://schemas.openxmlformats.org/officeDocument/2006/relationships" r:id="rId12"/>
                  <a:extLst>
                    <a:ext uri="{FF2B5EF4-FFF2-40B4-BE49-F238E27FC236}">
                      <a16:creationId xmlns:a16="http://schemas.microsoft.com/office/drawing/2014/main" id="{00000000-0008-0000-0800-00009F000000}"/>
                    </a:ext>
                  </a:extLst>
                </xdr:cNvPr>
                <xdr:cNvSpPr txBox="1">
                  <a:spLocks noChangeArrowheads="1"/>
                </xdr:cNvSpPr>
              </xdr:nvSpPr>
              <xdr:spPr bwMode="auto">
                <a:xfrm>
                  <a:off x="250370" y="4580274"/>
                  <a:ext cx="723402"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Home</a:t>
                  </a:r>
                </a:p>
              </xdr:txBody>
            </xdr:sp>
            <xdr:sp macro="" textlink="">
              <xdr:nvSpPr>
                <xdr:cNvPr id="160" name="Text Box 1" descr="Select this button to go to Part B of the tool" title="Part B">
                  <a:hlinkClick xmlns:r="http://schemas.openxmlformats.org/officeDocument/2006/relationships" r:id="rId13"/>
                  <a:extLst>
                    <a:ext uri="{FF2B5EF4-FFF2-40B4-BE49-F238E27FC236}">
                      <a16:creationId xmlns:a16="http://schemas.microsoft.com/office/drawing/2014/main" id="{00000000-0008-0000-0800-0000A0000000}"/>
                    </a:ext>
                  </a:extLst>
                </xdr:cNvPr>
                <xdr:cNvSpPr txBox="1">
                  <a:spLocks noChangeArrowheads="1"/>
                </xdr:cNvSpPr>
              </xdr:nvSpPr>
              <xdr:spPr bwMode="auto">
                <a:xfrm>
                  <a:off x="8623220" y="4585798"/>
                  <a:ext cx="723402" cy="651401"/>
                </a:xfrm>
                <a:prstGeom prst="roundRect">
                  <a:avLst/>
                </a:prstGeom>
                <a:solidFill>
                  <a:schemeClr val="bg1"/>
                </a:solidFill>
                <a:ln w="28575">
                  <a:solidFill>
                    <a:srgbClr val="02833F"/>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B</a:t>
                  </a:r>
                </a:p>
              </xdr:txBody>
            </xdr:sp>
            <xdr:sp macro="" textlink="">
              <xdr:nvSpPr>
                <xdr:cNvPr id="161" name="Text Box 1" descr="Select this button to go to the Your Plan section of the tool" title="Your Plan">
                  <a:hlinkClick xmlns:r="http://schemas.openxmlformats.org/officeDocument/2006/relationships" r:id="rId14"/>
                  <a:extLst>
                    <a:ext uri="{FF2B5EF4-FFF2-40B4-BE49-F238E27FC236}">
                      <a16:creationId xmlns:a16="http://schemas.microsoft.com/office/drawing/2014/main" id="{00000000-0008-0000-0800-0000A1000000}"/>
                    </a:ext>
                  </a:extLst>
                </xdr:cNvPr>
                <xdr:cNvSpPr txBox="1">
                  <a:spLocks noChangeArrowheads="1"/>
                </xdr:cNvSpPr>
              </xdr:nvSpPr>
              <xdr:spPr bwMode="auto">
                <a:xfrm>
                  <a:off x="10494358" y="4584449"/>
                  <a:ext cx="722654" cy="651401"/>
                </a:xfrm>
                <a:prstGeom prst="roundRect">
                  <a:avLst/>
                </a:prstGeom>
                <a:solidFill>
                  <a:schemeClr val="bg1"/>
                </a:solidFill>
                <a:ln w="28575">
                  <a:solidFill>
                    <a:srgbClr val="612C69"/>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Your plan</a:t>
                  </a:r>
                </a:p>
              </xdr:txBody>
            </xdr:sp>
            <xdr:sp macro="" textlink="">
              <xdr:nvSpPr>
                <xdr:cNvPr id="162" name="Text Box 1" descr="Select this button to go to the Indicators appendix" title="Appendix - Indicators">
                  <a:hlinkClick xmlns:r="http://schemas.openxmlformats.org/officeDocument/2006/relationships" r:id="rId3"/>
                  <a:extLst>
                    <a:ext uri="{FF2B5EF4-FFF2-40B4-BE49-F238E27FC236}">
                      <a16:creationId xmlns:a16="http://schemas.microsoft.com/office/drawing/2014/main" id="{00000000-0008-0000-0800-0000A2000000}"/>
                    </a:ext>
                  </a:extLst>
                </xdr:cNvPr>
                <xdr:cNvSpPr txBox="1">
                  <a:spLocks noChangeArrowheads="1"/>
                </xdr:cNvSpPr>
              </xdr:nvSpPr>
              <xdr:spPr bwMode="auto">
                <a:xfrm>
                  <a:off x="12773891" y="4588413"/>
                  <a:ext cx="1158803"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Indicators</a:t>
                  </a:r>
                  <a:endParaRPr lang="en-AU" sz="1200" b="1" i="0" u="none" strike="noStrike" baseline="0">
                    <a:solidFill>
                      <a:schemeClr val="tx1">
                        <a:lumMod val="75000"/>
                        <a:lumOff val="25000"/>
                      </a:schemeClr>
                    </a:solidFill>
                    <a:latin typeface="+mn-lt"/>
                    <a:cs typeface="Calibri"/>
                  </a:endParaRPr>
                </a:p>
              </xdr:txBody>
            </xdr:sp>
            <xdr:sp macro="" textlink="">
              <xdr:nvSpPr>
                <xdr:cNvPr id="163" name="Text Box 1" descr="Select this button to go to the Data Sources appendix" title="Appendix - Data Sources">
                  <a:hlinkClick xmlns:r="http://schemas.openxmlformats.org/officeDocument/2006/relationships" r:id="rId4"/>
                  <a:extLst>
                    <a:ext uri="{FF2B5EF4-FFF2-40B4-BE49-F238E27FC236}">
                      <a16:creationId xmlns:a16="http://schemas.microsoft.com/office/drawing/2014/main" id="{00000000-0008-0000-0800-0000A3000000}"/>
                    </a:ext>
                  </a:extLst>
                </xdr:cNvPr>
                <xdr:cNvSpPr txBox="1">
                  <a:spLocks noChangeArrowheads="1"/>
                </xdr:cNvSpPr>
              </xdr:nvSpPr>
              <xdr:spPr bwMode="auto">
                <a:xfrm>
                  <a:off x="11419864" y="4585799"/>
                  <a:ext cx="1158804" cy="651401"/>
                </a:xfrm>
                <a:prstGeom prst="roundRect">
                  <a:avLst/>
                </a:prstGeom>
                <a:solidFill>
                  <a:schemeClr val="bg1"/>
                </a:solidFill>
                <a:ln w="28575">
                  <a:solidFill>
                    <a:schemeClr val="tx1">
                      <a:lumMod val="50000"/>
                      <a:lumOff val="50000"/>
                    </a:schemeClr>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mn-lt"/>
                      <a:cs typeface="Calibri"/>
                    </a:rPr>
                    <a:t>Appendix:</a:t>
                  </a:r>
                </a:p>
                <a:p>
                  <a:pPr algn="ctr" rtl="0">
                    <a:defRPr sz="1000"/>
                  </a:pPr>
                  <a:r>
                    <a:rPr lang="en-AU" sz="1200" b="1" i="0" baseline="0">
                      <a:solidFill>
                        <a:schemeClr val="tx1">
                          <a:lumMod val="75000"/>
                          <a:lumOff val="25000"/>
                        </a:schemeClr>
                      </a:solidFill>
                      <a:effectLst/>
                      <a:latin typeface="+mn-lt"/>
                      <a:ea typeface="+mn-ea"/>
                      <a:cs typeface="+mn-cs"/>
                    </a:rPr>
                    <a:t>Data sources </a:t>
                  </a:r>
                  <a:endParaRPr lang="en-AU" sz="1200" b="1" i="0" u="none" strike="noStrike" baseline="0">
                    <a:solidFill>
                      <a:schemeClr val="tx1">
                        <a:lumMod val="75000"/>
                        <a:lumOff val="25000"/>
                      </a:schemeClr>
                    </a:solidFill>
                    <a:latin typeface="+mn-lt"/>
                    <a:cs typeface="Calibri"/>
                  </a:endParaRPr>
                </a:p>
              </xdr:txBody>
            </xdr:sp>
            <xdr:sp macro="" textlink="">
              <xdr:nvSpPr>
                <xdr:cNvPr id="164" name="Text Box 1" descr="Select this button to go to Part C of the tool" title="Part C">
                  <a:hlinkClick xmlns:r="http://schemas.openxmlformats.org/officeDocument/2006/relationships" r:id="rId15"/>
                  <a:extLst>
                    <a:ext uri="{FF2B5EF4-FFF2-40B4-BE49-F238E27FC236}">
                      <a16:creationId xmlns:a16="http://schemas.microsoft.com/office/drawing/2014/main" id="{00000000-0008-0000-0800-0000A4000000}"/>
                    </a:ext>
                  </a:extLst>
                </xdr:cNvPr>
                <xdr:cNvSpPr txBox="1">
                  <a:spLocks noChangeArrowheads="1"/>
                </xdr:cNvSpPr>
              </xdr:nvSpPr>
              <xdr:spPr bwMode="auto">
                <a:xfrm>
                  <a:off x="9558917" y="4584448"/>
                  <a:ext cx="723402" cy="651401"/>
                </a:xfrm>
                <a:prstGeom prst="roundRect">
                  <a:avLst/>
                </a:prstGeom>
                <a:solidFill>
                  <a:schemeClr val="bg1"/>
                </a:solidFill>
                <a:ln w="28575">
                  <a:solidFill>
                    <a:srgbClr val="275D3A"/>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Part C</a:t>
                  </a:r>
                </a:p>
              </xdr:txBody>
            </xdr:sp>
            <xdr:sp macro="" textlink="">
              <xdr:nvSpPr>
                <xdr:cNvPr id="165" name="Text Box 1" descr="Select this button to go to the Characteristics Analysis section of the tool" title="Characteristics Analysis">
                  <a:hlinkClick xmlns:r="http://schemas.openxmlformats.org/officeDocument/2006/relationships" r:id="rId16"/>
                  <a:extLst>
                    <a:ext uri="{FF2B5EF4-FFF2-40B4-BE49-F238E27FC236}">
                      <a16:creationId xmlns:a16="http://schemas.microsoft.com/office/drawing/2014/main" id="{00000000-0008-0000-0800-0000A5000000}"/>
                    </a:ext>
                  </a:extLst>
                </xdr:cNvPr>
                <xdr:cNvSpPr txBox="1">
                  <a:spLocks noChangeArrowheads="1"/>
                </xdr:cNvSpPr>
              </xdr:nvSpPr>
              <xdr:spPr bwMode="auto">
                <a:xfrm>
                  <a:off x="3981042" y="4584079"/>
                  <a:ext cx="723163" cy="650094"/>
                </a:xfrm>
                <a:prstGeom prst="roundRect">
                  <a:avLst/>
                </a:prstGeom>
                <a:solidFill>
                  <a:schemeClr val="bg1">
                    <a:lumMod val="95000"/>
                  </a:schemeClr>
                </a:solidFill>
                <a:ln w="28575">
                  <a:solidFill>
                    <a:srgbClr val="85367B"/>
                  </a:solidFill>
                  <a:miter lim="800000"/>
                  <a:headEnd/>
                  <a:tailEnd/>
                </a:ln>
                <a:effectLst>
                  <a:outerShdw blurRad="50800" dist="38100" dir="5400000" algn="t" rotWithShape="0">
                    <a:prstClr val="black">
                      <a:alpha val="40000"/>
                    </a:prstClr>
                  </a:outerShdw>
                </a:effectLst>
              </xdr:spPr>
              <xdr:txBody>
                <a:bodyPr vertOverflow="clip" wrap="square" lIns="0" tIns="0" rIns="0" bIns="0" anchor="ctr" upright="1"/>
                <a:lstStyle/>
                <a:p>
                  <a:pPr algn="ctr" rtl="0">
                    <a:defRPr sz="1000"/>
                  </a:pPr>
                  <a:r>
                    <a:rPr lang="en-AU" sz="1200" b="1" i="0" u="none" strike="noStrike" baseline="0">
                      <a:solidFill>
                        <a:schemeClr val="tx1">
                          <a:lumMod val="75000"/>
                          <a:lumOff val="25000"/>
                        </a:schemeClr>
                      </a:solidFill>
                      <a:latin typeface="Calibri"/>
                      <a:cs typeface="Calibri"/>
                    </a:rPr>
                    <a:t>Analysis</a:t>
                  </a:r>
                </a:p>
              </xdr:txBody>
            </xdr:sp>
          </xdr:grpSp>
        </xdr:grpSp>
        <xdr:grpSp>
          <xdr:nvGrpSpPr>
            <xdr:cNvPr id="124" name="Group 123">
              <a:extLst>
                <a:ext uri="{FF2B5EF4-FFF2-40B4-BE49-F238E27FC236}">
                  <a16:creationId xmlns:a16="http://schemas.microsoft.com/office/drawing/2014/main" id="{00000000-0008-0000-0800-00007C000000}"/>
                </a:ext>
              </a:extLst>
            </xdr:cNvPr>
            <xdr:cNvGrpSpPr/>
          </xdr:nvGrpSpPr>
          <xdr:grpSpPr>
            <a:xfrm>
              <a:off x="234950" y="10871200"/>
              <a:ext cx="3151867" cy="228600"/>
              <a:chOff x="622301" y="1200150"/>
              <a:chExt cx="3151867" cy="228600"/>
            </a:xfrm>
          </xdr:grpSpPr>
          <xdr:sp macro="" textlink="">
            <xdr:nvSpPr>
              <xdr:cNvPr id="125" name="TextBox 1">
                <a:extLst>
                  <a:ext uri="{FF2B5EF4-FFF2-40B4-BE49-F238E27FC236}">
                    <a16:creationId xmlns:a16="http://schemas.microsoft.com/office/drawing/2014/main" id="{00000000-0008-0000-0800-00007D000000}"/>
                  </a:ext>
                </a:extLst>
              </xdr:cNvPr>
              <xdr:cNvSpPr txBox="1"/>
            </xdr:nvSpPr>
            <xdr:spPr>
              <a:xfrm>
                <a:off x="718911" y="1200150"/>
                <a:ext cx="3055257"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a:solidFill>
                      <a:schemeClr val="dk1"/>
                    </a:solidFill>
                    <a:effectLst/>
                    <a:latin typeface="+mn-lt"/>
                    <a:ea typeface="+mn-ea"/>
                    <a:cs typeface="+mn-cs"/>
                  </a:rPr>
                  <a:t>Click the section that you would like to go to</a:t>
                </a:r>
                <a:endParaRPr lang="en-AU" sz="1100"/>
              </a:p>
            </xdr:txBody>
          </xdr:sp>
          <xdr:grpSp>
            <xdr:nvGrpSpPr>
              <xdr:cNvPr id="126" name="Group 125" descr="Finger pressing a button indicating to user to click on the button for the selection they would like to go to" title="Finger pressing a button">
                <a:extLst>
                  <a:ext uri="{FF2B5EF4-FFF2-40B4-BE49-F238E27FC236}">
                    <a16:creationId xmlns:a16="http://schemas.microsoft.com/office/drawing/2014/main" id="{00000000-0008-0000-0800-00007E000000}"/>
                  </a:ext>
                </a:extLst>
              </xdr:cNvPr>
              <xdr:cNvGrpSpPr>
                <a:grpSpLocks noChangeAspect="1"/>
              </xdr:cNvGrpSpPr>
            </xdr:nvGrpSpPr>
            <xdr:grpSpPr>
              <a:xfrm>
                <a:off x="622301" y="1216479"/>
                <a:ext cx="158274" cy="198707"/>
                <a:chOff x="1930400" y="2159000"/>
                <a:chExt cx="376238" cy="533400"/>
              </a:xfrm>
              <a:solidFill>
                <a:schemeClr val="tx1"/>
              </a:solidFill>
            </xdr:grpSpPr>
            <xdr:sp macro="" textlink="">
              <xdr:nvSpPr>
                <xdr:cNvPr id="127" name="Freeform 64" descr="Icon of a finger pressing a button indicating users can click here" title="Finger pressing a button">
                  <a:extLst>
                    <a:ext uri="{FF2B5EF4-FFF2-40B4-BE49-F238E27FC236}">
                      <a16:creationId xmlns:a16="http://schemas.microsoft.com/office/drawing/2014/main" id="{00000000-0008-0000-0800-00007F000000}"/>
                    </a:ext>
                  </a:extLst>
                </xdr:cNvPr>
                <xdr:cNvSpPr>
                  <a:spLocks noEditPoints="1"/>
                </xdr:cNvSpPr>
              </xdr:nvSpPr>
              <xdr:spPr bwMode="auto">
                <a:xfrm>
                  <a:off x="1974850" y="2266950"/>
                  <a:ext cx="331788" cy="425450"/>
                </a:xfrm>
                <a:custGeom>
                  <a:avLst/>
                  <a:gdLst>
                    <a:gd name="T0" fmla="*/ 87 w 104"/>
                    <a:gd name="T1" fmla="*/ 133 h 133"/>
                    <a:gd name="T2" fmla="*/ 21 w 104"/>
                    <a:gd name="T3" fmla="*/ 133 h 133"/>
                    <a:gd name="T4" fmla="*/ 16 w 104"/>
                    <a:gd name="T5" fmla="*/ 124 h 133"/>
                    <a:gd name="T6" fmla="*/ 4 w 104"/>
                    <a:gd name="T7" fmla="*/ 105 h 133"/>
                    <a:gd name="T8" fmla="*/ 0 w 104"/>
                    <a:gd name="T9" fmla="*/ 93 h 133"/>
                    <a:gd name="T10" fmla="*/ 2 w 104"/>
                    <a:gd name="T11" fmla="*/ 88 h 133"/>
                    <a:gd name="T12" fmla="*/ 2 w 104"/>
                    <a:gd name="T13" fmla="*/ 81 h 133"/>
                    <a:gd name="T14" fmla="*/ 6 w 104"/>
                    <a:gd name="T15" fmla="*/ 71 h 133"/>
                    <a:gd name="T16" fmla="*/ 9 w 104"/>
                    <a:gd name="T17" fmla="*/ 71 h 133"/>
                    <a:gd name="T18" fmla="*/ 12 w 104"/>
                    <a:gd name="T19" fmla="*/ 67 h 133"/>
                    <a:gd name="T20" fmla="*/ 12 w 104"/>
                    <a:gd name="T21" fmla="*/ 31 h 133"/>
                    <a:gd name="T22" fmla="*/ 12 w 104"/>
                    <a:gd name="T23" fmla="*/ 14 h 133"/>
                    <a:gd name="T24" fmla="*/ 21 w 104"/>
                    <a:gd name="T25" fmla="*/ 2 h 133"/>
                    <a:gd name="T26" fmla="*/ 35 w 104"/>
                    <a:gd name="T27" fmla="*/ 4 h 133"/>
                    <a:gd name="T28" fmla="*/ 40 w 104"/>
                    <a:gd name="T29" fmla="*/ 14 h 133"/>
                    <a:gd name="T30" fmla="*/ 40 w 104"/>
                    <a:gd name="T31" fmla="*/ 45 h 133"/>
                    <a:gd name="T32" fmla="*/ 42 w 104"/>
                    <a:gd name="T33" fmla="*/ 43 h 133"/>
                    <a:gd name="T34" fmla="*/ 56 w 104"/>
                    <a:gd name="T35" fmla="*/ 47 h 133"/>
                    <a:gd name="T36" fmla="*/ 64 w 104"/>
                    <a:gd name="T37" fmla="*/ 48 h 133"/>
                    <a:gd name="T38" fmla="*/ 80 w 104"/>
                    <a:gd name="T39" fmla="*/ 54 h 133"/>
                    <a:gd name="T40" fmla="*/ 83 w 104"/>
                    <a:gd name="T41" fmla="*/ 55 h 133"/>
                    <a:gd name="T42" fmla="*/ 85 w 104"/>
                    <a:gd name="T43" fmla="*/ 57 h 133"/>
                    <a:gd name="T44" fmla="*/ 99 w 104"/>
                    <a:gd name="T45" fmla="*/ 62 h 133"/>
                    <a:gd name="T46" fmla="*/ 102 w 104"/>
                    <a:gd name="T47" fmla="*/ 74 h 133"/>
                    <a:gd name="T48" fmla="*/ 97 w 104"/>
                    <a:gd name="T49" fmla="*/ 105 h 133"/>
                    <a:gd name="T50" fmla="*/ 97 w 104"/>
                    <a:gd name="T51" fmla="*/ 109 h 133"/>
                    <a:gd name="T52" fmla="*/ 88 w 104"/>
                    <a:gd name="T53" fmla="*/ 124 h 133"/>
                    <a:gd name="T54" fmla="*/ 87 w 104"/>
                    <a:gd name="T55" fmla="*/ 133 h 133"/>
                    <a:gd name="T56" fmla="*/ 87 w 104"/>
                    <a:gd name="T57" fmla="*/ 133 h 133"/>
                    <a:gd name="T58" fmla="*/ 25 w 104"/>
                    <a:gd name="T59" fmla="*/ 126 h 133"/>
                    <a:gd name="T60" fmla="*/ 82 w 104"/>
                    <a:gd name="T61" fmla="*/ 126 h 133"/>
                    <a:gd name="T62" fmla="*/ 83 w 104"/>
                    <a:gd name="T63" fmla="*/ 122 h 133"/>
                    <a:gd name="T64" fmla="*/ 90 w 104"/>
                    <a:gd name="T65" fmla="*/ 105 h 133"/>
                    <a:gd name="T66" fmla="*/ 90 w 104"/>
                    <a:gd name="T67" fmla="*/ 104 h 133"/>
                    <a:gd name="T68" fmla="*/ 95 w 104"/>
                    <a:gd name="T69" fmla="*/ 73 h 133"/>
                    <a:gd name="T70" fmla="*/ 94 w 104"/>
                    <a:gd name="T71" fmla="*/ 67 h 133"/>
                    <a:gd name="T72" fmla="*/ 87 w 104"/>
                    <a:gd name="T73" fmla="*/ 64 h 133"/>
                    <a:gd name="T74" fmla="*/ 78 w 104"/>
                    <a:gd name="T75" fmla="*/ 60 h 133"/>
                    <a:gd name="T76" fmla="*/ 75 w 104"/>
                    <a:gd name="T77" fmla="*/ 59 h 133"/>
                    <a:gd name="T78" fmla="*/ 75 w 104"/>
                    <a:gd name="T79" fmla="*/ 57 h 133"/>
                    <a:gd name="T80" fmla="*/ 66 w 104"/>
                    <a:gd name="T81" fmla="*/ 55 h 133"/>
                    <a:gd name="T82" fmla="*/ 50 w 104"/>
                    <a:gd name="T83" fmla="*/ 52 h 133"/>
                    <a:gd name="T84" fmla="*/ 44 w 104"/>
                    <a:gd name="T85" fmla="*/ 50 h 133"/>
                    <a:gd name="T86" fmla="*/ 40 w 104"/>
                    <a:gd name="T87" fmla="*/ 52 h 133"/>
                    <a:gd name="T88" fmla="*/ 38 w 104"/>
                    <a:gd name="T89" fmla="*/ 54 h 133"/>
                    <a:gd name="T90" fmla="*/ 33 w 104"/>
                    <a:gd name="T91" fmla="*/ 55 h 133"/>
                    <a:gd name="T92" fmla="*/ 33 w 104"/>
                    <a:gd name="T93" fmla="*/ 14 h 133"/>
                    <a:gd name="T94" fmla="*/ 31 w 104"/>
                    <a:gd name="T95" fmla="*/ 11 h 133"/>
                    <a:gd name="T96" fmla="*/ 23 w 104"/>
                    <a:gd name="T97" fmla="*/ 9 h 133"/>
                    <a:gd name="T98" fmla="*/ 19 w 104"/>
                    <a:gd name="T99" fmla="*/ 14 h 133"/>
                    <a:gd name="T100" fmla="*/ 19 w 104"/>
                    <a:gd name="T101" fmla="*/ 31 h 133"/>
                    <a:gd name="T102" fmla="*/ 19 w 104"/>
                    <a:gd name="T103" fmla="*/ 66 h 133"/>
                    <a:gd name="T104" fmla="*/ 16 w 104"/>
                    <a:gd name="T105" fmla="*/ 73 h 133"/>
                    <a:gd name="T106" fmla="*/ 12 w 104"/>
                    <a:gd name="T107" fmla="*/ 76 h 133"/>
                    <a:gd name="T108" fmla="*/ 11 w 104"/>
                    <a:gd name="T109" fmla="*/ 78 h 133"/>
                    <a:gd name="T110" fmla="*/ 9 w 104"/>
                    <a:gd name="T111" fmla="*/ 81 h 133"/>
                    <a:gd name="T112" fmla="*/ 9 w 104"/>
                    <a:gd name="T113" fmla="*/ 88 h 133"/>
                    <a:gd name="T114" fmla="*/ 7 w 104"/>
                    <a:gd name="T115" fmla="*/ 93 h 133"/>
                    <a:gd name="T116" fmla="*/ 11 w 104"/>
                    <a:gd name="T117" fmla="*/ 100 h 133"/>
                    <a:gd name="T118" fmla="*/ 23 w 104"/>
                    <a:gd name="T119" fmla="*/ 121 h 133"/>
                    <a:gd name="T120" fmla="*/ 25 w 104"/>
                    <a:gd name="T121" fmla="*/ 126 h 133"/>
                    <a:gd name="T122" fmla="*/ 25 w 104"/>
                    <a:gd name="T123" fmla="*/ 126 h 1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04" h="133">
                      <a:moveTo>
                        <a:pt x="87" y="133"/>
                      </a:moveTo>
                      <a:cubicBezTo>
                        <a:pt x="21" y="133"/>
                        <a:pt x="21" y="133"/>
                        <a:pt x="21" y="133"/>
                      </a:cubicBezTo>
                      <a:cubicBezTo>
                        <a:pt x="16" y="124"/>
                        <a:pt x="16" y="124"/>
                        <a:pt x="16" y="124"/>
                      </a:cubicBezTo>
                      <a:cubicBezTo>
                        <a:pt x="12" y="117"/>
                        <a:pt x="9" y="110"/>
                        <a:pt x="4" y="105"/>
                      </a:cubicBezTo>
                      <a:cubicBezTo>
                        <a:pt x="2" y="100"/>
                        <a:pt x="0" y="97"/>
                        <a:pt x="0" y="93"/>
                      </a:cubicBezTo>
                      <a:cubicBezTo>
                        <a:pt x="2" y="91"/>
                        <a:pt x="2" y="90"/>
                        <a:pt x="2" y="88"/>
                      </a:cubicBezTo>
                      <a:cubicBezTo>
                        <a:pt x="2" y="85"/>
                        <a:pt x="2" y="83"/>
                        <a:pt x="2" y="81"/>
                      </a:cubicBezTo>
                      <a:cubicBezTo>
                        <a:pt x="2" y="78"/>
                        <a:pt x="4" y="74"/>
                        <a:pt x="6" y="71"/>
                      </a:cubicBezTo>
                      <a:cubicBezTo>
                        <a:pt x="9" y="71"/>
                        <a:pt x="9" y="71"/>
                        <a:pt x="9" y="71"/>
                      </a:cubicBezTo>
                      <a:cubicBezTo>
                        <a:pt x="9" y="69"/>
                        <a:pt x="11" y="67"/>
                        <a:pt x="12" y="67"/>
                      </a:cubicBezTo>
                      <a:cubicBezTo>
                        <a:pt x="12" y="55"/>
                        <a:pt x="12" y="43"/>
                        <a:pt x="12" y="31"/>
                      </a:cubicBezTo>
                      <a:cubicBezTo>
                        <a:pt x="12" y="14"/>
                        <a:pt x="12" y="14"/>
                        <a:pt x="12" y="14"/>
                      </a:cubicBezTo>
                      <a:cubicBezTo>
                        <a:pt x="12" y="9"/>
                        <a:pt x="16" y="5"/>
                        <a:pt x="21" y="2"/>
                      </a:cubicBezTo>
                      <a:cubicBezTo>
                        <a:pt x="25" y="0"/>
                        <a:pt x="31" y="0"/>
                        <a:pt x="35" y="4"/>
                      </a:cubicBezTo>
                      <a:cubicBezTo>
                        <a:pt x="38" y="7"/>
                        <a:pt x="40" y="11"/>
                        <a:pt x="40" y="14"/>
                      </a:cubicBezTo>
                      <a:cubicBezTo>
                        <a:pt x="40" y="45"/>
                        <a:pt x="40" y="45"/>
                        <a:pt x="40" y="45"/>
                      </a:cubicBezTo>
                      <a:cubicBezTo>
                        <a:pt x="42" y="45"/>
                        <a:pt x="42" y="43"/>
                        <a:pt x="42" y="43"/>
                      </a:cubicBezTo>
                      <a:cubicBezTo>
                        <a:pt x="47" y="43"/>
                        <a:pt x="52" y="43"/>
                        <a:pt x="56" y="47"/>
                      </a:cubicBezTo>
                      <a:cubicBezTo>
                        <a:pt x="57" y="50"/>
                        <a:pt x="61" y="50"/>
                        <a:pt x="64" y="48"/>
                      </a:cubicBezTo>
                      <a:cubicBezTo>
                        <a:pt x="69" y="47"/>
                        <a:pt x="75" y="48"/>
                        <a:pt x="80" y="54"/>
                      </a:cubicBezTo>
                      <a:cubicBezTo>
                        <a:pt x="80" y="54"/>
                        <a:pt x="82" y="55"/>
                        <a:pt x="83" y="55"/>
                      </a:cubicBezTo>
                      <a:cubicBezTo>
                        <a:pt x="83" y="57"/>
                        <a:pt x="85" y="57"/>
                        <a:pt x="85" y="57"/>
                      </a:cubicBezTo>
                      <a:cubicBezTo>
                        <a:pt x="90" y="57"/>
                        <a:pt x="95" y="59"/>
                        <a:pt x="99" y="62"/>
                      </a:cubicBezTo>
                      <a:cubicBezTo>
                        <a:pt x="102" y="66"/>
                        <a:pt x="104" y="69"/>
                        <a:pt x="102" y="74"/>
                      </a:cubicBezTo>
                      <a:cubicBezTo>
                        <a:pt x="101" y="85"/>
                        <a:pt x="99" y="95"/>
                        <a:pt x="97" y="105"/>
                      </a:cubicBezTo>
                      <a:cubicBezTo>
                        <a:pt x="97" y="107"/>
                        <a:pt x="97" y="107"/>
                        <a:pt x="97" y="109"/>
                      </a:cubicBezTo>
                      <a:cubicBezTo>
                        <a:pt x="94" y="114"/>
                        <a:pt x="92" y="119"/>
                        <a:pt x="88" y="124"/>
                      </a:cubicBezTo>
                      <a:cubicBezTo>
                        <a:pt x="87" y="133"/>
                        <a:pt x="87" y="133"/>
                        <a:pt x="87" y="133"/>
                      </a:cubicBezTo>
                      <a:cubicBezTo>
                        <a:pt x="87" y="133"/>
                        <a:pt x="87" y="133"/>
                        <a:pt x="87" y="133"/>
                      </a:cubicBezTo>
                      <a:close/>
                      <a:moveTo>
                        <a:pt x="25" y="126"/>
                      </a:moveTo>
                      <a:cubicBezTo>
                        <a:pt x="82" y="126"/>
                        <a:pt x="82" y="126"/>
                        <a:pt x="82" y="126"/>
                      </a:cubicBezTo>
                      <a:cubicBezTo>
                        <a:pt x="83" y="122"/>
                        <a:pt x="83" y="122"/>
                        <a:pt x="83" y="122"/>
                      </a:cubicBezTo>
                      <a:cubicBezTo>
                        <a:pt x="85" y="116"/>
                        <a:pt x="88" y="110"/>
                        <a:pt x="90" y="105"/>
                      </a:cubicBezTo>
                      <a:cubicBezTo>
                        <a:pt x="90" y="104"/>
                        <a:pt x="90" y="104"/>
                        <a:pt x="90" y="104"/>
                      </a:cubicBezTo>
                      <a:cubicBezTo>
                        <a:pt x="92" y="93"/>
                        <a:pt x="94" y="83"/>
                        <a:pt x="95" y="73"/>
                      </a:cubicBezTo>
                      <a:cubicBezTo>
                        <a:pt x="97" y="71"/>
                        <a:pt x="95" y="69"/>
                        <a:pt x="94" y="67"/>
                      </a:cubicBezTo>
                      <a:cubicBezTo>
                        <a:pt x="92" y="64"/>
                        <a:pt x="88" y="64"/>
                        <a:pt x="87" y="64"/>
                      </a:cubicBezTo>
                      <a:cubicBezTo>
                        <a:pt x="83" y="64"/>
                        <a:pt x="80" y="64"/>
                        <a:pt x="78" y="60"/>
                      </a:cubicBezTo>
                      <a:cubicBezTo>
                        <a:pt x="76" y="60"/>
                        <a:pt x="76" y="59"/>
                        <a:pt x="75" y="59"/>
                      </a:cubicBezTo>
                      <a:cubicBezTo>
                        <a:pt x="75" y="57"/>
                        <a:pt x="75" y="57"/>
                        <a:pt x="75" y="57"/>
                      </a:cubicBezTo>
                      <a:cubicBezTo>
                        <a:pt x="71" y="55"/>
                        <a:pt x="69" y="55"/>
                        <a:pt x="66" y="55"/>
                      </a:cubicBezTo>
                      <a:cubicBezTo>
                        <a:pt x="61" y="57"/>
                        <a:pt x="56" y="55"/>
                        <a:pt x="50" y="52"/>
                      </a:cubicBezTo>
                      <a:cubicBezTo>
                        <a:pt x="49" y="52"/>
                        <a:pt x="47" y="50"/>
                        <a:pt x="44" y="50"/>
                      </a:cubicBezTo>
                      <a:cubicBezTo>
                        <a:pt x="44" y="50"/>
                        <a:pt x="42" y="52"/>
                        <a:pt x="40" y="52"/>
                      </a:cubicBezTo>
                      <a:cubicBezTo>
                        <a:pt x="40" y="52"/>
                        <a:pt x="38" y="52"/>
                        <a:pt x="38" y="54"/>
                      </a:cubicBezTo>
                      <a:cubicBezTo>
                        <a:pt x="33" y="55"/>
                        <a:pt x="33" y="55"/>
                        <a:pt x="33" y="55"/>
                      </a:cubicBezTo>
                      <a:cubicBezTo>
                        <a:pt x="33" y="14"/>
                        <a:pt x="33" y="14"/>
                        <a:pt x="33" y="14"/>
                      </a:cubicBezTo>
                      <a:cubicBezTo>
                        <a:pt x="33" y="12"/>
                        <a:pt x="33" y="11"/>
                        <a:pt x="31" y="11"/>
                      </a:cubicBezTo>
                      <a:cubicBezTo>
                        <a:pt x="28" y="9"/>
                        <a:pt x="26" y="7"/>
                        <a:pt x="23" y="9"/>
                      </a:cubicBezTo>
                      <a:cubicBezTo>
                        <a:pt x="21" y="11"/>
                        <a:pt x="19" y="12"/>
                        <a:pt x="19" y="14"/>
                      </a:cubicBezTo>
                      <a:cubicBezTo>
                        <a:pt x="19" y="31"/>
                        <a:pt x="19" y="31"/>
                        <a:pt x="19" y="31"/>
                      </a:cubicBezTo>
                      <a:cubicBezTo>
                        <a:pt x="19" y="43"/>
                        <a:pt x="19" y="55"/>
                        <a:pt x="19" y="66"/>
                      </a:cubicBezTo>
                      <a:cubicBezTo>
                        <a:pt x="19" y="69"/>
                        <a:pt x="19" y="71"/>
                        <a:pt x="16" y="73"/>
                      </a:cubicBezTo>
                      <a:cubicBezTo>
                        <a:pt x="16" y="74"/>
                        <a:pt x="14" y="74"/>
                        <a:pt x="12" y="76"/>
                      </a:cubicBezTo>
                      <a:cubicBezTo>
                        <a:pt x="11" y="78"/>
                        <a:pt x="11" y="78"/>
                        <a:pt x="11" y="78"/>
                      </a:cubicBezTo>
                      <a:cubicBezTo>
                        <a:pt x="9" y="79"/>
                        <a:pt x="9" y="79"/>
                        <a:pt x="9" y="81"/>
                      </a:cubicBezTo>
                      <a:cubicBezTo>
                        <a:pt x="9" y="83"/>
                        <a:pt x="9" y="85"/>
                        <a:pt x="9" y="88"/>
                      </a:cubicBezTo>
                      <a:cubicBezTo>
                        <a:pt x="9" y="90"/>
                        <a:pt x="9" y="91"/>
                        <a:pt x="7" y="93"/>
                      </a:cubicBezTo>
                      <a:cubicBezTo>
                        <a:pt x="7" y="95"/>
                        <a:pt x="9" y="98"/>
                        <a:pt x="11" y="100"/>
                      </a:cubicBezTo>
                      <a:cubicBezTo>
                        <a:pt x="14" y="107"/>
                        <a:pt x="18" y="114"/>
                        <a:pt x="23" y="121"/>
                      </a:cubicBezTo>
                      <a:cubicBezTo>
                        <a:pt x="25" y="126"/>
                        <a:pt x="25" y="126"/>
                        <a:pt x="25" y="126"/>
                      </a:cubicBezTo>
                      <a:cubicBezTo>
                        <a:pt x="25" y="126"/>
                        <a:pt x="25" y="126"/>
                        <a:pt x="25"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8" name="Freeform 65">
                  <a:extLst>
                    <a:ext uri="{FF2B5EF4-FFF2-40B4-BE49-F238E27FC236}">
                      <a16:creationId xmlns:a16="http://schemas.microsoft.com/office/drawing/2014/main" id="{00000000-0008-0000-0800-000080000000}"/>
                    </a:ext>
                  </a:extLst>
                </xdr:cNvPr>
                <xdr:cNvSpPr>
                  <a:spLocks/>
                </xdr:cNvSpPr>
              </xdr:nvSpPr>
              <xdr:spPr bwMode="auto">
                <a:xfrm>
                  <a:off x="1930400" y="2159000"/>
                  <a:ext cx="258763" cy="246063"/>
                </a:xfrm>
                <a:custGeom>
                  <a:avLst/>
                  <a:gdLst>
                    <a:gd name="T0" fmla="*/ 21 w 81"/>
                    <a:gd name="T1" fmla="*/ 77 h 77"/>
                    <a:gd name="T2" fmla="*/ 19 w 81"/>
                    <a:gd name="T3" fmla="*/ 77 h 77"/>
                    <a:gd name="T4" fmla="*/ 3 w 81"/>
                    <a:gd name="T5" fmla="*/ 58 h 77"/>
                    <a:gd name="T6" fmla="*/ 0 w 81"/>
                    <a:gd name="T7" fmla="*/ 42 h 77"/>
                    <a:gd name="T8" fmla="*/ 39 w 81"/>
                    <a:gd name="T9" fmla="*/ 0 h 77"/>
                    <a:gd name="T10" fmla="*/ 81 w 81"/>
                    <a:gd name="T11" fmla="*/ 42 h 77"/>
                    <a:gd name="T12" fmla="*/ 65 w 81"/>
                    <a:gd name="T13" fmla="*/ 74 h 77"/>
                    <a:gd name="T14" fmla="*/ 60 w 81"/>
                    <a:gd name="T15" fmla="*/ 74 h 77"/>
                    <a:gd name="T16" fmla="*/ 60 w 81"/>
                    <a:gd name="T17" fmla="*/ 69 h 77"/>
                    <a:gd name="T18" fmla="*/ 74 w 81"/>
                    <a:gd name="T19" fmla="*/ 42 h 77"/>
                    <a:gd name="T20" fmla="*/ 39 w 81"/>
                    <a:gd name="T21" fmla="*/ 7 h 77"/>
                    <a:gd name="T22" fmla="*/ 7 w 81"/>
                    <a:gd name="T23" fmla="*/ 42 h 77"/>
                    <a:gd name="T24" fmla="*/ 9 w 81"/>
                    <a:gd name="T25" fmla="*/ 55 h 77"/>
                    <a:gd name="T26" fmla="*/ 22 w 81"/>
                    <a:gd name="T27" fmla="*/ 70 h 77"/>
                    <a:gd name="T28" fmla="*/ 24 w 81"/>
                    <a:gd name="T29" fmla="*/ 76 h 77"/>
                    <a:gd name="T30" fmla="*/ 21 w 81"/>
                    <a:gd name="T31" fmla="*/ 77 h 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1" h="77">
                      <a:moveTo>
                        <a:pt x="21" y="77"/>
                      </a:moveTo>
                      <a:cubicBezTo>
                        <a:pt x="19" y="77"/>
                        <a:pt x="19" y="77"/>
                        <a:pt x="19" y="77"/>
                      </a:cubicBezTo>
                      <a:cubicBezTo>
                        <a:pt x="12" y="72"/>
                        <a:pt x="7" y="65"/>
                        <a:pt x="3" y="58"/>
                      </a:cubicBezTo>
                      <a:cubicBezTo>
                        <a:pt x="0" y="53"/>
                        <a:pt x="0" y="47"/>
                        <a:pt x="0" y="42"/>
                      </a:cubicBezTo>
                      <a:cubicBezTo>
                        <a:pt x="0" y="19"/>
                        <a:pt x="17" y="0"/>
                        <a:pt x="39" y="0"/>
                      </a:cubicBezTo>
                      <a:cubicBezTo>
                        <a:pt x="62" y="0"/>
                        <a:pt x="81" y="19"/>
                        <a:pt x="81" y="42"/>
                      </a:cubicBezTo>
                      <a:cubicBezTo>
                        <a:pt x="81" y="55"/>
                        <a:pt x="74" y="67"/>
                        <a:pt x="65" y="74"/>
                      </a:cubicBezTo>
                      <a:cubicBezTo>
                        <a:pt x="63" y="76"/>
                        <a:pt x="62" y="76"/>
                        <a:pt x="60" y="74"/>
                      </a:cubicBezTo>
                      <a:cubicBezTo>
                        <a:pt x="58" y="72"/>
                        <a:pt x="58" y="70"/>
                        <a:pt x="60" y="69"/>
                      </a:cubicBezTo>
                      <a:cubicBezTo>
                        <a:pt x="69" y="62"/>
                        <a:pt x="74" y="53"/>
                        <a:pt x="74" y="42"/>
                      </a:cubicBezTo>
                      <a:cubicBezTo>
                        <a:pt x="74" y="23"/>
                        <a:pt x="58" y="7"/>
                        <a:pt x="39" y="7"/>
                      </a:cubicBezTo>
                      <a:cubicBezTo>
                        <a:pt x="22" y="7"/>
                        <a:pt x="7" y="23"/>
                        <a:pt x="7" y="42"/>
                      </a:cubicBezTo>
                      <a:cubicBezTo>
                        <a:pt x="7" y="46"/>
                        <a:pt x="7" y="51"/>
                        <a:pt x="9" y="55"/>
                      </a:cubicBezTo>
                      <a:cubicBezTo>
                        <a:pt x="12" y="62"/>
                        <a:pt x="17" y="67"/>
                        <a:pt x="22" y="70"/>
                      </a:cubicBezTo>
                      <a:cubicBezTo>
                        <a:pt x="24" y="72"/>
                        <a:pt x="24" y="74"/>
                        <a:pt x="24" y="76"/>
                      </a:cubicBezTo>
                      <a:cubicBezTo>
                        <a:pt x="22" y="77"/>
                        <a:pt x="22" y="77"/>
                        <a:pt x="21" y="7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sp macro="" textlink="">
              <xdr:nvSpPr>
                <xdr:cNvPr id="129" name="Freeform 66">
                  <a:extLst>
                    <a:ext uri="{FF2B5EF4-FFF2-40B4-BE49-F238E27FC236}">
                      <a16:creationId xmlns:a16="http://schemas.microsoft.com/office/drawing/2014/main" id="{00000000-0008-0000-0800-000081000000}"/>
                    </a:ext>
                  </a:extLst>
                </xdr:cNvPr>
                <xdr:cNvSpPr>
                  <a:spLocks/>
                </xdr:cNvSpPr>
              </xdr:nvSpPr>
              <xdr:spPr bwMode="auto">
                <a:xfrm>
                  <a:off x="1974850" y="2203450"/>
                  <a:ext cx="165100" cy="128588"/>
                </a:xfrm>
                <a:custGeom>
                  <a:avLst/>
                  <a:gdLst>
                    <a:gd name="T0" fmla="*/ 6 w 52"/>
                    <a:gd name="T1" fmla="*/ 40 h 40"/>
                    <a:gd name="T2" fmla="*/ 2 w 52"/>
                    <a:gd name="T3" fmla="*/ 37 h 40"/>
                    <a:gd name="T4" fmla="*/ 0 w 52"/>
                    <a:gd name="T5" fmla="*/ 26 h 40"/>
                    <a:gd name="T6" fmla="*/ 26 w 52"/>
                    <a:gd name="T7" fmla="*/ 0 h 40"/>
                    <a:gd name="T8" fmla="*/ 52 w 52"/>
                    <a:gd name="T9" fmla="*/ 26 h 40"/>
                    <a:gd name="T10" fmla="*/ 52 w 52"/>
                    <a:gd name="T11" fmla="*/ 35 h 40"/>
                    <a:gd name="T12" fmla="*/ 47 w 52"/>
                    <a:gd name="T13" fmla="*/ 37 h 40"/>
                    <a:gd name="T14" fmla="*/ 45 w 52"/>
                    <a:gd name="T15" fmla="*/ 33 h 40"/>
                    <a:gd name="T16" fmla="*/ 45 w 52"/>
                    <a:gd name="T17" fmla="*/ 26 h 40"/>
                    <a:gd name="T18" fmla="*/ 26 w 52"/>
                    <a:gd name="T19" fmla="*/ 7 h 40"/>
                    <a:gd name="T20" fmla="*/ 7 w 52"/>
                    <a:gd name="T21" fmla="*/ 26 h 40"/>
                    <a:gd name="T22" fmla="*/ 9 w 52"/>
                    <a:gd name="T23" fmla="*/ 35 h 40"/>
                    <a:gd name="T24" fmla="*/ 7 w 52"/>
                    <a:gd name="T25" fmla="*/ 39 h 40"/>
                    <a:gd name="T26" fmla="*/ 6 w 52"/>
                    <a:gd name="T27" fmla="*/ 40 h 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2" h="40">
                      <a:moveTo>
                        <a:pt x="6" y="40"/>
                      </a:moveTo>
                      <a:cubicBezTo>
                        <a:pt x="4" y="40"/>
                        <a:pt x="4" y="39"/>
                        <a:pt x="2" y="37"/>
                      </a:cubicBezTo>
                      <a:cubicBezTo>
                        <a:pt x="0" y="35"/>
                        <a:pt x="0" y="32"/>
                        <a:pt x="0" y="26"/>
                      </a:cubicBezTo>
                      <a:cubicBezTo>
                        <a:pt x="0" y="12"/>
                        <a:pt x="12" y="0"/>
                        <a:pt x="26" y="0"/>
                      </a:cubicBezTo>
                      <a:cubicBezTo>
                        <a:pt x="42" y="0"/>
                        <a:pt x="52" y="12"/>
                        <a:pt x="52" y="26"/>
                      </a:cubicBezTo>
                      <a:cubicBezTo>
                        <a:pt x="52" y="30"/>
                        <a:pt x="52" y="33"/>
                        <a:pt x="52" y="35"/>
                      </a:cubicBezTo>
                      <a:cubicBezTo>
                        <a:pt x="50" y="37"/>
                        <a:pt x="49" y="39"/>
                        <a:pt x="47" y="37"/>
                      </a:cubicBezTo>
                      <a:cubicBezTo>
                        <a:pt x="45" y="37"/>
                        <a:pt x="45" y="35"/>
                        <a:pt x="45" y="33"/>
                      </a:cubicBezTo>
                      <a:cubicBezTo>
                        <a:pt x="45" y="32"/>
                        <a:pt x="45" y="30"/>
                        <a:pt x="45" y="26"/>
                      </a:cubicBezTo>
                      <a:cubicBezTo>
                        <a:pt x="45" y="16"/>
                        <a:pt x="37" y="7"/>
                        <a:pt x="26" y="7"/>
                      </a:cubicBezTo>
                      <a:cubicBezTo>
                        <a:pt x="16" y="7"/>
                        <a:pt x="7" y="16"/>
                        <a:pt x="7" y="26"/>
                      </a:cubicBezTo>
                      <a:cubicBezTo>
                        <a:pt x="7" y="30"/>
                        <a:pt x="7" y="32"/>
                        <a:pt x="9" y="35"/>
                      </a:cubicBezTo>
                      <a:cubicBezTo>
                        <a:pt x="9" y="37"/>
                        <a:pt x="9" y="39"/>
                        <a:pt x="7" y="39"/>
                      </a:cubicBezTo>
                      <a:cubicBezTo>
                        <a:pt x="7" y="40"/>
                        <a:pt x="6" y="40"/>
                        <a:pt x="6" y="4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95635" rtl="0" eaLnBrk="1" latinLnBrk="0" hangingPunct="1">
                    <a:defRPr sz="2000" kern="1200">
                      <a:solidFill>
                        <a:schemeClr val="tx1"/>
                      </a:solidFill>
                      <a:latin typeface="+mn-lt"/>
                      <a:ea typeface="+mn-ea"/>
                      <a:cs typeface="+mn-cs"/>
                    </a:defRPr>
                  </a:lvl1pPr>
                  <a:lvl2pPr marL="497817" algn="l" defTabSz="995635" rtl="0" eaLnBrk="1" latinLnBrk="0" hangingPunct="1">
                    <a:defRPr sz="2000" kern="1200">
                      <a:solidFill>
                        <a:schemeClr val="tx1"/>
                      </a:solidFill>
                      <a:latin typeface="+mn-lt"/>
                      <a:ea typeface="+mn-ea"/>
                      <a:cs typeface="+mn-cs"/>
                    </a:defRPr>
                  </a:lvl2pPr>
                  <a:lvl3pPr marL="995635" algn="l" defTabSz="995635" rtl="0" eaLnBrk="1" latinLnBrk="0" hangingPunct="1">
                    <a:defRPr sz="2000" kern="1200">
                      <a:solidFill>
                        <a:schemeClr val="tx1"/>
                      </a:solidFill>
                      <a:latin typeface="+mn-lt"/>
                      <a:ea typeface="+mn-ea"/>
                      <a:cs typeface="+mn-cs"/>
                    </a:defRPr>
                  </a:lvl3pPr>
                  <a:lvl4pPr marL="1493451" algn="l" defTabSz="995635" rtl="0" eaLnBrk="1" latinLnBrk="0" hangingPunct="1">
                    <a:defRPr sz="2000" kern="1200">
                      <a:solidFill>
                        <a:schemeClr val="tx1"/>
                      </a:solidFill>
                      <a:latin typeface="+mn-lt"/>
                      <a:ea typeface="+mn-ea"/>
                      <a:cs typeface="+mn-cs"/>
                    </a:defRPr>
                  </a:lvl4pPr>
                  <a:lvl5pPr marL="1991268" algn="l" defTabSz="995635" rtl="0" eaLnBrk="1" latinLnBrk="0" hangingPunct="1">
                    <a:defRPr sz="2000" kern="1200">
                      <a:solidFill>
                        <a:schemeClr val="tx1"/>
                      </a:solidFill>
                      <a:latin typeface="+mn-lt"/>
                      <a:ea typeface="+mn-ea"/>
                      <a:cs typeface="+mn-cs"/>
                    </a:defRPr>
                  </a:lvl5pPr>
                  <a:lvl6pPr marL="2489086" algn="l" defTabSz="995635" rtl="0" eaLnBrk="1" latinLnBrk="0" hangingPunct="1">
                    <a:defRPr sz="2000" kern="1200">
                      <a:solidFill>
                        <a:schemeClr val="tx1"/>
                      </a:solidFill>
                      <a:latin typeface="+mn-lt"/>
                      <a:ea typeface="+mn-ea"/>
                      <a:cs typeface="+mn-cs"/>
                    </a:defRPr>
                  </a:lvl6pPr>
                  <a:lvl7pPr marL="2986903" algn="l" defTabSz="995635" rtl="0" eaLnBrk="1" latinLnBrk="0" hangingPunct="1">
                    <a:defRPr sz="2000" kern="1200">
                      <a:solidFill>
                        <a:schemeClr val="tx1"/>
                      </a:solidFill>
                      <a:latin typeface="+mn-lt"/>
                      <a:ea typeface="+mn-ea"/>
                      <a:cs typeface="+mn-cs"/>
                    </a:defRPr>
                  </a:lvl7pPr>
                  <a:lvl8pPr marL="3484721" algn="l" defTabSz="995635" rtl="0" eaLnBrk="1" latinLnBrk="0" hangingPunct="1">
                    <a:defRPr sz="2000" kern="1200">
                      <a:solidFill>
                        <a:schemeClr val="tx1"/>
                      </a:solidFill>
                      <a:latin typeface="+mn-lt"/>
                      <a:ea typeface="+mn-ea"/>
                      <a:cs typeface="+mn-cs"/>
                    </a:defRPr>
                  </a:lvl8pPr>
                  <a:lvl9pPr marL="3982537" algn="l" defTabSz="995635" rtl="0" eaLnBrk="1" latinLnBrk="0" hangingPunct="1">
                    <a:defRPr sz="2000" kern="1200">
                      <a:solidFill>
                        <a:schemeClr val="tx1"/>
                      </a:solidFill>
                      <a:latin typeface="+mn-lt"/>
                      <a:ea typeface="+mn-ea"/>
                      <a:cs typeface="+mn-cs"/>
                    </a:defRPr>
                  </a:lvl9pPr>
                </a:lstStyle>
                <a:p>
                  <a:endParaRPr lang="en-AU"/>
                </a:p>
              </xdr:txBody>
            </xdr:sp>
          </xdr:grpSp>
        </xdr:grpSp>
      </xdr:grpSp>
      <xdr:grpSp>
        <xdr:nvGrpSpPr>
          <xdr:cNvPr id="75" name="Group 74">
            <a:extLst>
              <a:ext uri="{FF2B5EF4-FFF2-40B4-BE49-F238E27FC236}">
                <a16:creationId xmlns:a16="http://schemas.microsoft.com/office/drawing/2014/main" id="{00000000-0008-0000-0800-00004B000000}"/>
              </a:ext>
            </a:extLst>
          </xdr:cNvPr>
          <xdr:cNvGrpSpPr/>
        </xdr:nvGrpSpPr>
        <xdr:grpSpPr>
          <a:xfrm>
            <a:off x="2635250" y="2171700"/>
            <a:ext cx="4799760" cy="509720"/>
            <a:chOff x="2706511" y="11312559"/>
            <a:chExt cx="4809436" cy="510627"/>
          </a:xfrm>
        </xdr:grpSpPr>
        <xdr:sp macro="" textlink="">
          <xdr:nvSpPr>
            <xdr:cNvPr id="85" name="TextBox 84">
              <a:extLst>
                <a:ext uri="{FF2B5EF4-FFF2-40B4-BE49-F238E27FC236}">
                  <a16:creationId xmlns:a16="http://schemas.microsoft.com/office/drawing/2014/main" id="{00000000-0008-0000-0800-000055000000}"/>
                </a:ext>
              </a:extLst>
            </xdr:cNvPr>
            <xdr:cNvSpPr txBox="1"/>
          </xdr:nvSpPr>
          <xdr:spPr>
            <a:xfrm>
              <a:off x="2706511" y="11312563"/>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grpSp>
          <xdr:nvGrpSpPr>
            <xdr:cNvPr id="90" name="Group 89">
              <a:extLst>
                <a:ext uri="{FF2B5EF4-FFF2-40B4-BE49-F238E27FC236}">
                  <a16:creationId xmlns:a16="http://schemas.microsoft.com/office/drawing/2014/main" id="{00000000-0008-0000-0800-00005A000000}"/>
                </a:ext>
              </a:extLst>
            </xdr:cNvPr>
            <xdr:cNvGrpSpPr/>
          </xdr:nvGrpSpPr>
          <xdr:grpSpPr>
            <a:xfrm>
              <a:off x="2706511" y="11312559"/>
              <a:ext cx="4809436" cy="510627"/>
              <a:chOff x="2706511" y="11312559"/>
              <a:chExt cx="4809436" cy="510627"/>
            </a:xfrm>
          </xdr:grpSpPr>
          <xdr:sp macro="" textlink="">
            <xdr:nvSpPr>
              <xdr:cNvPr id="91" name="TextBox 90">
                <a:extLst>
                  <a:ext uri="{FF2B5EF4-FFF2-40B4-BE49-F238E27FC236}">
                    <a16:creationId xmlns:a16="http://schemas.microsoft.com/office/drawing/2014/main" id="{00000000-0008-0000-0800-00005B000000}"/>
                  </a:ext>
                </a:extLst>
              </xdr:cNvPr>
              <xdr:cNvSpPr txBox="1"/>
            </xdr:nvSpPr>
            <xdr:spPr>
              <a:xfrm>
                <a:off x="6027648" y="11459642"/>
                <a:ext cx="1488299" cy="36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Capability</a:t>
                </a:r>
              </a:p>
            </xdr:txBody>
          </xdr:sp>
          <xdr:sp macro="" textlink="">
            <xdr:nvSpPr>
              <xdr:cNvPr id="92" name="TextBox 91">
                <a:extLst>
                  <a:ext uri="{FF2B5EF4-FFF2-40B4-BE49-F238E27FC236}">
                    <a16:creationId xmlns:a16="http://schemas.microsoft.com/office/drawing/2014/main" id="{00000000-0008-0000-0800-00005C000000}"/>
                  </a:ext>
                </a:extLst>
              </xdr:cNvPr>
              <xdr:cNvSpPr txBox="1"/>
            </xdr:nvSpPr>
            <xdr:spPr>
              <a:xfrm>
                <a:off x="4354790" y="11312865"/>
                <a:ext cx="1487090" cy="363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Workforce</a:t>
                </a:r>
                <a:r>
                  <a:rPr lang="en-AU" sz="1050" b="0">
                    <a:solidFill>
                      <a:schemeClr val="bg1">
                        <a:lumMod val="50000"/>
                      </a:schemeClr>
                    </a:solidFill>
                  </a:rPr>
                  <a:t> </a:t>
                </a:r>
              </a:p>
            </xdr:txBody>
          </xdr:sp>
          <xdr:sp macro="" textlink="">
            <xdr:nvSpPr>
              <xdr:cNvPr id="93" name="TextBox 92">
                <a:extLst>
                  <a:ext uri="{FF2B5EF4-FFF2-40B4-BE49-F238E27FC236}">
                    <a16:creationId xmlns:a16="http://schemas.microsoft.com/office/drawing/2014/main" id="{00000000-0008-0000-0800-00005D000000}"/>
                  </a:ext>
                </a:extLst>
              </xdr:cNvPr>
              <xdr:cNvSpPr txBox="1"/>
            </xdr:nvSpPr>
            <xdr:spPr>
              <a:xfrm>
                <a:off x="2706511" y="11455047"/>
                <a:ext cx="1485331" cy="36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Characteristics</a:t>
                </a:r>
              </a:p>
            </xdr:txBody>
          </xdr:sp>
          <xdr:cxnSp macro="">
            <xdr:nvCxnSpPr>
              <xdr:cNvPr id="94" name="Straight Connector 93">
                <a:extLst>
                  <a:ext uri="{FF2B5EF4-FFF2-40B4-BE49-F238E27FC236}">
                    <a16:creationId xmlns:a16="http://schemas.microsoft.com/office/drawing/2014/main" id="{00000000-0008-0000-0800-00005E000000}"/>
                  </a:ext>
                </a:extLst>
              </xdr:cNvPr>
              <xdr:cNvCxnSpPr/>
            </xdr:nvCxnSpPr>
            <xdr:spPr>
              <a:xfrm>
                <a:off x="3889105" y="11531360"/>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a:extLst>
                  <a:ext uri="{FF2B5EF4-FFF2-40B4-BE49-F238E27FC236}">
                    <a16:creationId xmlns:a16="http://schemas.microsoft.com/office/drawing/2014/main" id="{00000000-0008-0000-0800-00005F000000}"/>
                  </a:ext>
                </a:extLst>
              </xdr:cNvPr>
              <xdr:cNvCxnSpPr/>
            </xdr:nvCxnSpPr>
            <xdr:spPr>
              <a:xfrm>
                <a:off x="2829692" y="11531361"/>
                <a:ext cx="179700"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00000000-0008-0000-0800-000060000000}"/>
                  </a:ext>
                </a:extLst>
              </xdr:cNvPr>
              <xdr:cNvCxnSpPr/>
            </xdr:nvCxnSpPr>
            <xdr:spPr>
              <a:xfrm>
                <a:off x="2836553" y="11384322"/>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00000000-0008-0000-0800-000061000000}"/>
                  </a:ext>
                </a:extLst>
              </xdr:cNvPr>
              <xdr:cNvCxnSpPr/>
            </xdr:nvCxnSpPr>
            <xdr:spPr>
              <a:xfrm>
                <a:off x="4059495" y="11389905"/>
                <a:ext cx="0" cy="144179"/>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98" name="TextBox 97">
                <a:extLst>
                  <a:ext uri="{FF2B5EF4-FFF2-40B4-BE49-F238E27FC236}">
                    <a16:creationId xmlns:a16="http://schemas.microsoft.com/office/drawing/2014/main" id="{00000000-0008-0000-0800-000062000000}"/>
                  </a:ext>
                </a:extLst>
              </xdr:cNvPr>
              <xdr:cNvSpPr txBox="1"/>
            </xdr:nvSpPr>
            <xdr:spPr>
              <a:xfrm>
                <a:off x="4362363" y="11457475"/>
                <a:ext cx="1487970" cy="363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chemeClr val="bg1">
                        <a:lumMod val="50000"/>
                      </a:schemeClr>
                    </a:solidFill>
                  </a:rPr>
                  <a:t>Culture</a:t>
                </a:r>
              </a:p>
            </xdr:txBody>
          </xdr:sp>
          <xdr:cxnSp macro="">
            <xdr:nvCxnSpPr>
              <xdr:cNvPr id="99" name="Straight Connector 98">
                <a:extLst>
                  <a:ext uri="{FF2B5EF4-FFF2-40B4-BE49-F238E27FC236}">
                    <a16:creationId xmlns:a16="http://schemas.microsoft.com/office/drawing/2014/main" id="{00000000-0008-0000-0800-000063000000}"/>
                  </a:ext>
                </a:extLst>
              </xdr:cNvPr>
              <xdr:cNvCxnSpPr/>
            </xdr:nvCxnSpPr>
            <xdr:spPr>
              <a:xfrm>
                <a:off x="5511403" y="11533999"/>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00000000-0008-0000-0800-000064000000}"/>
                  </a:ext>
                </a:extLst>
              </xdr:cNvPr>
              <xdr:cNvCxnSpPr/>
            </xdr:nvCxnSpPr>
            <xdr:spPr>
              <a:xfrm>
                <a:off x="4493675" y="11534000"/>
                <a:ext cx="215979" cy="0"/>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Straight Connector 100">
                <a:extLst>
                  <a:ext uri="{FF2B5EF4-FFF2-40B4-BE49-F238E27FC236}">
                    <a16:creationId xmlns:a16="http://schemas.microsoft.com/office/drawing/2014/main" id="{00000000-0008-0000-0800-000065000000}"/>
                  </a:ext>
                </a:extLst>
              </xdr:cNvPr>
              <xdr:cNvCxnSpPr/>
            </xdr:nvCxnSpPr>
            <xdr:spPr>
              <a:xfrm>
                <a:off x="4500547" y="11385923"/>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02" name="Straight Connector 101">
                <a:extLst>
                  <a:ext uri="{FF2B5EF4-FFF2-40B4-BE49-F238E27FC236}">
                    <a16:creationId xmlns:a16="http://schemas.microsoft.com/office/drawing/2014/main" id="{00000000-0008-0000-0800-000066000000}"/>
                  </a:ext>
                </a:extLst>
              </xdr:cNvPr>
              <xdr:cNvCxnSpPr/>
            </xdr:nvCxnSpPr>
            <xdr:spPr>
              <a:xfrm>
                <a:off x="5717778" y="11391545"/>
                <a:ext cx="0" cy="145197"/>
              </a:xfrm>
              <a:prstGeom prst="line">
                <a:avLst/>
              </a:prstGeom>
              <a:ln w="19050">
                <a:gradFill>
                  <a:gsLst>
                    <a:gs pos="0">
                      <a:schemeClr val="bg1">
                        <a:lumMod val="65000"/>
                      </a:schemeClr>
                    </a:gs>
                    <a:gs pos="36000">
                      <a:schemeClr val="bg1">
                        <a:lumMod val="50000"/>
                      </a:schemeClr>
                    </a:gs>
                  </a:gsLst>
                  <a:lin ang="5400000" scaled="1"/>
                </a:gradFill>
              </a:ln>
              <a:effectLst/>
            </xdr:spPr>
            <xdr:style>
              <a:lnRef idx="1">
                <a:schemeClr val="accent1"/>
              </a:lnRef>
              <a:fillRef idx="0">
                <a:schemeClr val="accent1"/>
              </a:fillRef>
              <a:effectRef idx="0">
                <a:schemeClr val="accent1"/>
              </a:effectRef>
              <a:fontRef idx="minor">
                <a:schemeClr val="tx1"/>
              </a:fontRef>
            </xdr:style>
          </xdr:cxnSp>
          <xdr:sp macro="" textlink="">
            <xdr:nvSpPr>
              <xdr:cNvPr id="103" name="TextBox 102">
                <a:extLst>
                  <a:ext uri="{FF2B5EF4-FFF2-40B4-BE49-F238E27FC236}">
                    <a16:creationId xmlns:a16="http://schemas.microsoft.com/office/drawing/2014/main" id="{00000000-0008-0000-0800-000067000000}"/>
                  </a:ext>
                </a:extLst>
              </xdr:cNvPr>
              <xdr:cNvSpPr txBox="1"/>
            </xdr:nvSpPr>
            <xdr:spPr>
              <a:xfrm>
                <a:off x="6023614" y="11312559"/>
                <a:ext cx="1488299" cy="363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AU" sz="1000" b="0">
                    <a:solidFill>
                      <a:srgbClr val="85367B"/>
                    </a:solidFill>
                  </a:rPr>
                  <a:t>Workforce</a:t>
                </a:r>
                <a:r>
                  <a:rPr lang="en-AU" sz="1050" b="0">
                    <a:solidFill>
                      <a:srgbClr val="85367B"/>
                    </a:solidFill>
                  </a:rPr>
                  <a:t> </a:t>
                </a:r>
              </a:p>
            </xdr:txBody>
          </xdr:sp>
          <xdr:cxnSp macro="">
            <xdr:nvCxnSpPr>
              <xdr:cNvPr id="104" name="Straight Connector 103">
                <a:extLst>
                  <a:ext uri="{FF2B5EF4-FFF2-40B4-BE49-F238E27FC236}">
                    <a16:creationId xmlns:a16="http://schemas.microsoft.com/office/drawing/2014/main" id="{00000000-0008-0000-0800-000068000000}"/>
                  </a:ext>
                </a:extLst>
              </xdr:cNvPr>
              <xdr:cNvCxnSpPr/>
            </xdr:nvCxnSpPr>
            <xdr:spPr>
              <a:xfrm>
                <a:off x="7172401" y="11534232"/>
                <a:ext cx="216588"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0800-000069000000}"/>
                  </a:ext>
                </a:extLst>
              </xdr:cNvPr>
              <xdr:cNvCxnSpPr/>
            </xdr:nvCxnSpPr>
            <xdr:spPr>
              <a:xfrm>
                <a:off x="6151586" y="11534233"/>
                <a:ext cx="215931" cy="0"/>
              </a:xfrm>
              <a:prstGeom prst="line">
                <a:avLst/>
              </a:prstGeom>
              <a:ln w="19050">
                <a:solidFill>
                  <a:srgbClr val="962C8B"/>
                </a:solidFill>
              </a:ln>
            </xdr:spPr>
            <xdr:style>
              <a:lnRef idx="1">
                <a:schemeClr val="accent1"/>
              </a:lnRef>
              <a:fillRef idx="0">
                <a:schemeClr val="accent1"/>
              </a:fillRef>
              <a:effectRef idx="0">
                <a:schemeClr val="accent1"/>
              </a:effectRef>
              <a:fontRef idx="minor">
                <a:schemeClr val="tx1"/>
              </a:fontRef>
            </xdr:style>
          </xdr:cxnSp>
          <xdr:cxnSp macro="">
            <xdr:nvCxnSpPr>
              <xdr:cNvPr id="106" name="Straight Connector 105">
                <a:extLst>
                  <a:ext uri="{FF2B5EF4-FFF2-40B4-BE49-F238E27FC236}">
                    <a16:creationId xmlns:a16="http://schemas.microsoft.com/office/drawing/2014/main" id="{00000000-0008-0000-0800-00006A000000}"/>
                  </a:ext>
                </a:extLst>
              </xdr:cNvPr>
              <xdr:cNvCxnSpPr/>
            </xdr:nvCxnSpPr>
            <xdr:spPr>
              <a:xfrm>
                <a:off x="6158456" y="11386037"/>
                <a:ext cx="0" cy="145313"/>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cxnSp macro="">
            <xdr:nvCxnSpPr>
              <xdr:cNvPr id="107" name="Straight Connector 106">
                <a:extLst>
                  <a:ext uri="{FF2B5EF4-FFF2-40B4-BE49-F238E27FC236}">
                    <a16:creationId xmlns:a16="http://schemas.microsoft.com/office/drawing/2014/main" id="{00000000-0008-0000-0800-00006B000000}"/>
                  </a:ext>
                </a:extLst>
              </xdr:cNvPr>
              <xdr:cNvCxnSpPr/>
            </xdr:nvCxnSpPr>
            <xdr:spPr>
              <a:xfrm>
                <a:off x="7382910" y="11391664"/>
                <a:ext cx="0" cy="145313"/>
              </a:xfrm>
              <a:prstGeom prst="line">
                <a:avLst/>
              </a:prstGeom>
              <a:ln w="19050">
                <a:gradFill>
                  <a:gsLst>
                    <a:gs pos="0">
                      <a:schemeClr val="bg1">
                        <a:lumMod val="65000"/>
                      </a:schemeClr>
                    </a:gs>
                    <a:gs pos="36000">
                      <a:srgbClr val="962C8B"/>
                    </a:gs>
                  </a:gsLst>
                  <a:lin ang="5400000" scaled="1"/>
                </a:gradFill>
              </a:ln>
              <a:effectLst/>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 displayName="Table13" ref="B7:D31" totalsRowShown="0" headerRowDxfId="249" dataDxfId="247" headerRowBorderDxfId="248" tableBorderDxfId="246" totalsRowBorderDxfId="245">
  <autoFilter ref="B7:D31" xr:uid="{00000000-0009-0000-0100-000002000000}"/>
  <sortState xmlns:xlrd2="http://schemas.microsoft.com/office/spreadsheetml/2017/richdata2" ref="B8:D31">
    <sortCondition ref="C7:C31"/>
  </sortState>
  <tableColumns count="3">
    <tableColumn id="3" xr3:uid="{00000000-0010-0000-0000-000003000000}" name="Data source " dataDxfId="244"/>
    <tableColumn id="1" xr3:uid="{00000000-0010-0000-0000-000001000000}" name="Section" dataDxfId="243"/>
    <tableColumn id="2" xr3:uid="{00000000-0010-0000-0000-000002000000}" name="Description " dataDxfId="242"/>
  </tableColumns>
  <tableStyleInfo name="TableStyleLight1" showFirstColumn="0" showLastColumn="0" showRowStripes="1" showColumnStripes="0"/>
  <extLst>
    <ext xmlns:x14="http://schemas.microsoft.com/office/spreadsheetml/2009/9/main" uri="{504A1905-F514-4f6f-8877-14C23A59335A}">
      <x14:table altText="Data Sources Appendix" altTextSummary="Table listing various data sources that user may want to explore"/>
    </ext>
  </extLst>
</table>
</file>

<file path=xl/theme/theme1.xml><?xml version="1.0" encoding="utf-8"?>
<a:theme xmlns:a="http://schemas.openxmlformats.org/drawingml/2006/main" name="NDQ">
  <a:themeElements>
    <a:clrScheme name="NDQ">
      <a:dk1>
        <a:sysClr val="windowText" lastClr="000000"/>
      </a:dk1>
      <a:lt1>
        <a:sysClr val="window" lastClr="FFFFFF"/>
      </a:lt1>
      <a:dk2>
        <a:srgbClr val="612C69"/>
      </a:dk2>
      <a:lt2>
        <a:srgbClr val="98C11D"/>
      </a:lt2>
      <a:accent1>
        <a:srgbClr val="02833F"/>
      </a:accent1>
      <a:accent2>
        <a:srgbClr val="275D34"/>
      </a:accent2>
      <a:accent3>
        <a:srgbClr val="943C84"/>
      </a:accent3>
      <a:accent4>
        <a:srgbClr val="943C84"/>
      </a:accent4>
      <a:accent5>
        <a:srgbClr val="612C69"/>
      </a:accent5>
      <a:accent6>
        <a:srgbClr val="98C11D"/>
      </a:accent6>
      <a:hlink>
        <a:srgbClr val="0563C1"/>
      </a:hlink>
      <a:folHlink>
        <a:srgbClr val="954F72"/>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NDQ" id="{AFE940D6-13D5-4470-AA71-43F89B5ACD6C}" vid="{AC68BD9A-17DA-4CA7-88F7-65E882EA0F1E}"/>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orkforcecapability.ndiscommission.gov.au/framework" TargetMode="External"/><Relationship Id="rId1" Type="http://schemas.openxmlformats.org/officeDocument/2006/relationships/hyperlink" Target="https://workforcecapability.ndiscommission.gov.au/sites/default/files/2022-07/FAQs%20-%20Workforce%20Management%20and%20Planning.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orkforcecapability.ndiscommission.gov.au/tools-and-resources/training-capability" TargetMode="External"/><Relationship Id="rId2" Type="http://schemas.openxmlformats.org/officeDocument/2006/relationships/hyperlink" Target="https://workforcecapability.ndiscommission.gov.au/tools-and-resources/recruitment-resources" TargetMode="External"/><Relationship Id="rId1" Type="http://schemas.openxmlformats.org/officeDocument/2006/relationships/hyperlink" Target="https://workforcecapability.ndiscommission.gov.au/tools-and-resources/position-description-builder"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orkforcecapability.ndiscommission.gov.au/tools-and-resources/position-description-builder" TargetMode="External"/><Relationship Id="rId2" Type="http://schemas.openxmlformats.org/officeDocument/2006/relationships/hyperlink" Target="https://workforcecapability.ndiscommission.gov.au/tools-and-resources/recruitment-resources" TargetMode="External"/><Relationship Id="rId1" Type="http://schemas.openxmlformats.org/officeDocument/2006/relationships/hyperlink" Target="https://workforcecapability.ndiscommission.gov.au/tools-and-resources/position-description-builder" TargetMode="External"/><Relationship Id="rId5" Type="http://schemas.openxmlformats.org/officeDocument/2006/relationships/drawing" Target="../drawings/drawing18.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https://workforcecapability.ndiscommission.gov.au/tools-and-resources/position-description-builder" TargetMode="External"/><Relationship Id="rId7" Type="http://schemas.openxmlformats.org/officeDocument/2006/relationships/drawing" Target="../drawings/drawing19.xml"/><Relationship Id="rId2" Type="http://schemas.openxmlformats.org/officeDocument/2006/relationships/hyperlink" Target="https://workforcecapability.ndiscommission.gov.au/tools-and-resources/disability-support-work-fit" TargetMode="External"/><Relationship Id="rId1" Type="http://schemas.openxmlformats.org/officeDocument/2006/relationships/hyperlink" Target="https://workforcecapability.ndiscommission.gov.au/tools-and-resources" TargetMode="External"/><Relationship Id="rId6" Type="http://schemas.openxmlformats.org/officeDocument/2006/relationships/printerSettings" Target="../printerSettings/printerSettings19.bin"/><Relationship Id="rId5" Type="http://schemas.openxmlformats.org/officeDocument/2006/relationships/hyperlink" Target="https://workforcecapability.ndiscommission.gov.au/tools-and-resources/supervising-capability-supervision-support-relationship-supervisors-workers-providers" TargetMode="External"/><Relationship Id="rId4" Type="http://schemas.openxmlformats.org/officeDocument/2006/relationships/hyperlink" Target="https://workforcecapability.ndiscommission.gov.au/tools-and-resources/recruitment-resource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contactcentre@ndiscommission.gov.au" TargetMode="External"/><Relationship Id="rId2" Type="http://schemas.openxmlformats.org/officeDocument/2006/relationships/hyperlink" Target="https://www.pmc.gov.au/honours-and-symbols/commonwealth-coat-arms" TargetMode="External"/><Relationship Id="rId1" Type="http://schemas.openxmlformats.org/officeDocument/2006/relationships/hyperlink" Target="https://www.creativecommons.org/licenses/by/4.0/legalcode"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ndiscommission.gov.au/copyright-and-disclaimer"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orkforcecapability.ndiscommission.gov.au/tools-and-resources/supervising-capability-supervision-support-relationship-supervisors-workers-providers" TargetMode="External"/><Relationship Id="rId3" Type="http://schemas.openxmlformats.org/officeDocument/2006/relationships/hyperlink" Target="https://workforcecapability.ndiscommission.gov.au/sites/default/files/2023-01/Buddy%20Shift%20Tip%20Sheet%20for%20Supervisors.DOCX" TargetMode="External"/><Relationship Id="rId7" Type="http://schemas.openxmlformats.org/officeDocument/2006/relationships/hyperlink" Target="https://workforcecapability.ndiscommission.gov.au/tools-and-resources/supervising-capability-learning-and-capability-development-supervisors" TargetMode="External"/><Relationship Id="rId2" Type="http://schemas.openxmlformats.org/officeDocument/2006/relationships/hyperlink" Target="https://workforcecapability.ndiscommission.gov.au/tools-and-resources/supervising-capability-supervision-support-relationship-supervisors-workers-providers" TargetMode="External"/><Relationship Id="rId1" Type="http://schemas.openxmlformats.org/officeDocument/2006/relationships/hyperlink" Target="https://www.ndiscommission.gov.au/workers/worker-training-modules-and-resources/worker-orientation-module" TargetMode="External"/><Relationship Id="rId6" Type="http://schemas.openxmlformats.org/officeDocument/2006/relationships/hyperlink" Target="https://workforcecapability.ndiscommission.gov.au/tools-and-resources/supervising-capability-supervision-support-relationship-supervisors-workers-providers" TargetMode="External"/><Relationship Id="rId11" Type="http://schemas.openxmlformats.org/officeDocument/2006/relationships/drawing" Target="../drawings/drawing20.xml"/><Relationship Id="rId5" Type="http://schemas.openxmlformats.org/officeDocument/2006/relationships/hyperlink" Target="https://workforcecapability.ndiscommission.gov.au/tools-and-resources/supervision-capability" TargetMode="External"/><Relationship Id="rId10" Type="http://schemas.openxmlformats.org/officeDocument/2006/relationships/printerSettings" Target="../printerSettings/printerSettings20.bin"/><Relationship Id="rId4" Type="http://schemas.openxmlformats.org/officeDocument/2006/relationships/hyperlink" Target="https://workforcecapability.ndiscommission.gov.au/framework/level" TargetMode="External"/><Relationship Id="rId9" Type="http://schemas.openxmlformats.org/officeDocument/2006/relationships/hyperlink" Target="https://workforcecapability.ndiscommission.gov.au/tools-and-resources/supervising-capability-learning-and-capability-development-supervisor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orkforcecapability.ndiscommission.gov.au/sites/default/files/2023-01/Feedback%20Tip%20Sheet%20for%20Supervisors.DOCX" TargetMode="External"/><Relationship Id="rId7" Type="http://schemas.openxmlformats.org/officeDocument/2006/relationships/drawing" Target="../drawings/drawing21.xml"/><Relationship Id="rId2" Type="http://schemas.openxmlformats.org/officeDocument/2006/relationships/hyperlink" Target="https://www.fairwork.gov.au/employment-conditions/awards/awards-summary/ma000100-summary" TargetMode="External"/><Relationship Id="rId1" Type="http://schemas.openxmlformats.org/officeDocument/2006/relationships/hyperlink" Target="https://workforcecapability.ndiscommission.gov.au/tools-and-resources/supervising-capability-supervision-support-relationship-supervisors-workers-providers" TargetMode="External"/><Relationship Id="rId6" Type="http://schemas.openxmlformats.org/officeDocument/2006/relationships/printerSettings" Target="../printerSettings/printerSettings21.bin"/><Relationship Id="rId5" Type="http://schemas.openxmlformats.org/officeDocument/2006/relationships/hyperlink" Target="https://workforcecapability.ndiscommission.gov.au/tools-and-resources/supervising-capability-supervision-support-relationship-supervisors-workers-providers" TargetMode="External"/><Relationship Id="rId4" Type="http://schemas.openxmlformats.org/officeDocument/2006/relationships/hyperlink" Target="https://workforcecapability.ndiscommission.gov.au/framework/level"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orkforcecapability.ndiscommission.gov.au/tools-and-resources/supervising-capability-supervision-support-relationship-supervisors-workers-providers" TargetMode="External"/><Relationship Id="rId1" Type="http://schemas.openxmlformats.org/officeDocument/2006/relationships/hyperlink" Target="https://www.safeworkaustralia.gov.au/doc/model-codes-practice/model-code-practice-how-manage-work-health-and-safety-risks" TargetMode="Externa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hyperlink" Target="https://workforcecapability.ndiscommission.gov.au/sites/default/files/2023-01/Feedback%20Tip%20Sheet%20for%20Supervisors.DOCX" TargetMode="External"/><Relationship Id="rId7" Type="http://schemas.openxmlformats.org/officeDocument/2006/relationships/printerSettings" Target="../printerSettings/printerSettings23.bin"/><Relationship Id="rId2" Type="http://schemas.openxmlformats.org/officeDocument/2006/relationships/hyperlink" Target="https://workforcecapability.ndiscommission.gov.au/tools-and-resources/recruitment-resources" TargetMode="External"/><Relationship Id="rId1" Type="http://schemas.openxmlformats.org/officeDocument/2006/relationships/hyperlink" Target="https://workforcecapability.ndiscommission.gov.au/framework/level" TargetMode="External"/><Relationship Id="rId6" Type="http://schemas.openxmlformats.org/officeDocument/2006/relationships/hyperlink" Target="https://workforcecapability.ndiscommission.gov.au/tools-and-resources/supervising-capability-overview-supervisors" TargetMode="External"/><Relationship Id="rId5" Type="http://schemas.openxmlformats.org/officeDocument/2006/relationships/hyperlink" Target="https://workforcecapability.ndiscommission.gov.au/tools-and-resources/supervising-capability-systems-to-support-supervision" TargetMode="External"/><Relationship Id="rId4" Type="http://schemas.openxmlformats.org/officeDocument/2006/relationships/hyperlink" Target="https://workforcecapability.ndiscommission.gov.au/sites/default/files/2023-01/Reflective%20Practice%20Tip%20Sheet%20for%20Supervisors%20and%20Workers.DOCX"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orkforcecapability.ndiscommission.gov.au/sites/default/files/2023-01/Reflective%20Practice%20Tip%20Sheet%20for%20Supervisors%20and%20Workers.DOCX" TargetMode="External"/><Relationship Id="rId7" Type="http://schemas.openxmlformats.org/officeDocument/2006/relationships/drawing" Target="../drawings/drawing24.xml"/><Relationship Id="rId2" Type="http://schemas.openxmlformats.org/officeDocument/2006/relationships/hyperlink" Target="https://workforcecapability.ndiscommission.gov.au/tools-and-resources/recruitment-resources" TargetMode="External"/><Relationship Id="rId1" Type="http://schemas.openxmlformats.org/officeDocument/2006/relationships/hyperlink" Target="https://workforcecapability.ndiscommission.gov.au/framework/level" TargetMode="External"/><Relationship Id="rId6" Type="http://schemas.openxmlformats.org/officeDocument/2006/relationships/printerSettings" Target="../printerSettings/printerSettings24.bin"/><Relationship Id="rId5" Type="http://schemas.openxmlformats.org/officeDocument/2006/relationships/hyperlink" Target="https://workforcecapability.ndiscommission.gov.au/tools-and-resources/career-development" TargetMode="External"/><Relationship Id="rId4" Type="http://schemas.openxmlformats.org/officeDocument/2006/relationships/hyperlink" Target="https://workforcecapability.ndiscommission.gov.au/tools-and-resources/disability-support-work-fit"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orkforcecapability.ndiscommission.gov.au/tools-and-resources/supervising-capability-working-together-supervisors" TargetMode="External"/><Relationship Id="rId2" Type="http://schemas.openxmlformats.org/officeDocument/2006/relationships/hyperlink" Target="https://workforcecapability.ndiscommission.gov.au/tools-and-resources/supervising-capability-systems-to-support-supervision" TargetMode="External"/><Relationship Id="rId1" Type="http://schemas.openxmlformats.org/officeDocument/2006/relationships/hyperlink" Target="https://workforcecapability.ndiscommission.gov.au/framework/level" TargetMode="Externa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orkforcecapability.ndiscommission.gov.au/sites/default/files/2023-01/Reflective%20Practice%20Tip%20Sheet%20for%20Supervisors%20and%20Workers.DOCX" TargetMode="External"/><Relationship Id="rId7" Type="http://schemas.openxmlformats.org/officeDocument/2006/relationships/drawing" Target="../drawings/drawing26.xml"/><Relationship Id="rId2" Type="http://schemas.openxmlformats.org/officeDocument/2006/relationships/hyperlink" Target="https://workforcecapability.ndiscommission.gov.au/tools-and-resources/recruitment-resources" TargetMode="External"/><Relationship Id="rId1" Type="http://schemas.openxmlformats.org/officeDocument/2006/relationships/hyperlink" Target="https://workforcecapability.ndiscommission.gov.au/framework/level" TargetMode="External"/><Relationship Id="rId6" Type="http://schemas.openxmlformats.org/officeDocument/2006/relationships/printerSettings" Target="../printerSettings/printerSettings26.bin"/><Relationship Id="rId5" Type="http://schemas.openxmlformats.org/officeDocument/2006/relationships/hyperlink" Target="https://workforcecapability.ndiscommission.gov.au/tools-and-resources/career-development" TargetMode="External"/><Relationship Id="rId4" Type="http://schemas.openxmlformats.org/officeDocument/2006/relationships/hyperlink" Target="https://workforcecapability.ndiscommission.gov.au/tools-and-resources/disability-support-work-fit" TargetMode="Externa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27.xml"/><Relationship Id="rId3" Type="http://schemas.openxmlformats.org/officeDocument/2006/relationships/hyperlink" Target="https://workforcecapability.ndiscommission.gov.au/sites/default/files/2023-01/Reflective%20Practice%20Tip%20Sheet%20for%20Supervisors%20and%20Workers.DOCX" TargetMode="External"/><Relationship Id="rId7" Type="http://schemas.openxmlformats.org/officeDocument/2006/relationships/printerSettings" Target="../printerSettings/printerSettings27.bin"/><Relationship Id="rId2" Type="http://schemas.openxmlformats.org/officeDocument/2006/relationships/hyperlink" Target="https://workforcecapability.ndiscommission.gov.au/framework/level" TargetMode="External"/><Relationship Id="rId1" Type="http://schemas.openxmlformats.org/officeDocument/2006/relationships/hyperlink" Target="https://workforcecapability.ndiscommission.gov.au/tools-and-resources/supervising-capability-supervision-support-relationship-supervisors-workers-providers" TargetMode="External"/><Relationship Id="rId6" Type="http://schemas.openxmlformats.org/officeDocument/2006/relationships/hyperlink" Target="https://workforcecapability.ndiscommission.gov.au/tools-and-resources/career-development" TargetMode="External"/><Relationship Id="rId5" Type="http://schemas.openxmlformats.org/officeDocument/2006/relationships/hyperlink" Target="https://workforcecapability.ndiscommission.gov.au/tools-and-resources/supervising-capability-learning-and-capability-development-supervisors" TargetMode="External"/><Relationship Id="rId4" Type="http://schemas.openxmlformats.org/officeDocument/2006/relationships/hyperlink" Target="https://workforcecapability.ndiscommission.gov.au/sites/default/files/2023-01/Feedback%20Tip%20Sheet%20for%20Supervisors.DOCX" TargetMode="External"/></Relationships>
</file>

<file path=xl/worksheets/_rels/sheet28.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s://workforcecapability.ndiscommission.gov.au/sites/default/files/2023-01/Feedback%20Tip%20Sheet%20for%20Supervisors.DOCX" TargetMode="External"/><Relationship Id="rId7" Type="http://schemas.openxmlformats.org/officeDocument/2006/relationships/printerSettings" Target="../printerSettings/printerSettings28.bin"/><Relationship Id="rId2" Type="http://schemas.openxmlformats.org/officeDocument/2006/relationships/hyperlink" Target="https://workforcecapability.ndiscommission.gov.au/sites/default/files/2023-01/Reflective%20Practice%20Tip%20Sheet%20for%20Supervisors%20and%20Workers.DOCX" TargetMode="External"/><Relationship Id="rId1" Type="http://schemas.openxmlformats.org/officeDocument/2006/relationships/hyperlink" Target="https://workforcecapability.ndiscommission.gov.au/framework/level" TargetMode="External"/><Relationship Id="rId6" Type="http://schemas.openxmlformats.org/officeDocument/2006/relationships/hyperlink" Target="https://workforcecapability.ndiscommission.gov.au/tools-and-resources/supervising-capability-learning-and-capability-development-supervisors" TargetMode="External"/><Relationship Id="rId5" Type="http://schemas.openxmlformats.org/officeDocument/2006/relationships/hyperlink" Target="https://workforcecapability.ndiscommission.gov.au/tools-and-resources/supervising-capability-supervision-support-relationship-supervisors-workers-providers" TargetMode="External"/><Relationship Id="rId4" Type="http://schemas.openxmlformats.org/officeDocument/2006/relationships/hyperlink" Target="https://workforcecapability.ndiscommission.gov.au/tools-and-resources/career-development"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orkforcecapability.ndiscommission.gov.au/sites/default/files/2023-01/Learning%20and%20Capability%20Development%20-%20A%20Guide%20for%20Supervisors.DOCX" TargetMode="External"/><Relationship Id="rId2" Type="http://schemas.openxmlformats.org/officeDocument/2006/relationships/hyperlink" Target="https://workforcecapability.ndiscommission.gov.au/tools-and-resources/supervision-capability" TargetMode="External"/><Relationship Id="rId1" Type="http://schemas.openxmlformats.org/officeDocument/2006/relationships/hyperlink" Target="https://workforcecapability.ndiscommission.gov.au/framework/level" TargetMode="External"/><Relationship Id="rId5" Type="http://schemas.openxmlformats.org/officeDocument/2006/relationships/drawing" Target="../drawings/drawing29.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orkforcecapability.ndiscommission.gov.au/tools-and-resources/supervision-capability" TargetMode="External"/><Relationship Id="rId1" Type="http://schemas.openxmlformats.org/officeDocument/2006/relationships/hyperlink" Target="https://workforcecapability.ndiscommission.gov.au/framework/level" TargetMode="Externa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hyperlink" Target="https://workforcecapability.ndiscommission.gov.au/sites/default/files/2023-01/Learning%20and%20Capability%20Development%20-%20A%20Guide%20for%20Supervisors.DOCX" TargetMode="External"/><Relationship Id="rId2" Type="http://schemas.openxmlformats.org/officeDocument/2006/relationships/hyperlink" Target="https://workforcecapability.ndiscommission.gov.au/tools-and-resources/supervision-capability" TargetMode="External"/><Relationship Id="rId1" Type="http://schemas.openxmlformats.org/officeDocument/2006/relationships/hyperlink" Target="https://workforcecapability.ndiscommission.gov.au/framework/level" TargetMode="External"/><Relationship Id="rId5" Type="http://schemas.openxmlformats.org/officeDocument/2006/relationships/drawing" Target="../drawings/drawing31.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orkforcecapability.ndiscommission.gov.au/tools-and-resources/supervision-capability" TargetMode="External"/><Relationship Id="rId7" Type="http://schemas.openxmlformats.org/officeDocument/2006/relationships/drawing" Target="../drawings/drawing32.xml"/><Relationship Id="rId2" Type="http://schemas.openxmlformats.org/officeDocument/2006/relationships/hyperlink" Target="https://workforcecapability.ndiscommission.gov.au/tools-and-resources" TargetMode="External"/><Relationship Id="rId1" Type="http://schemas.openxmlformats.org/officeDocument/2006/relationships/hyperlink" Target="https://workforcecapability.ndiscommission.gov.au/framework/level" TargetMode="External"/><Relationship Id="rId6" Type="http://schemas.openxmlformats.org/officeDocument/2006/relationships/printerSettings" Target="../printerSettings/printerSettings32.bin"/><Relationship Id="rId5" Type="http://schemas.openxmlformats.org/officeDocument/2006/relationships/hyperlink" Target="https://workforcecapability.ndiscommission.gov.au/tools-and-resources/supervising-capability-learning-and-capability-development-supervisors" TargetMode="External"/><Relationship Id="rId4" Type="http://schemas.openxmlformats.org/officeDocument/2006/relationships/hyperlink" Target="https://workforcecapability.ndiscommission.gov.au/tools-and-resources/supervising-capability-systems-to-support-supervision"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discommission.gov.au/trainingcourse" TargetMode="External"/><Relationship Id="rId7" Type="http://schemas.openxmlformats.org/officeDocument/2006/relationships/drawing" Target="../drawings/drawing33.xml"/><Relationship Id="rId2" Type="http://schemas.openxmlformats.org/officeDocument/2006/relationships/hyperlink" Target="https://workforcecapability.ndiscommission.gov.au/framework/level" TargetMode="External"/><Relationship Id="rId1" Type="http://schemas.openxmlformats.org/officeDocument/2006/relationships/hyperlink" Target="https://workforcecapability.ndiscommission.gov.au/tools-and-resources/supervision-capability" TargetMode="External"/><Relationship Id="rId6" Type="http://schemas.openxmlformats.org/officeDocument/2006/relationships/printerSettings" Target="../printerSettings/printerSettings33.bin"/><Relationship Id="rId5" Type="http://schemas.openxmlformats.org/officeDocument/2006/relationships/hyperlink" Target="https://workforcecapability.ndiscommission.gov.au/tools-and-resources/supervising-capability-learning-and-capability-development-supervisors" TargetMode="External"/><Relationship Id="rId4" Type="http://schemas.openxmlformats.org/officeDocument/2006/relationships/hyperlink" Target="https://workforcecapability.ndiscommission.gov.au/tools-and-resources/supervision-capability"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workforcecapability.ndiscommission.gov.au/tools-and-resources/recruitment-resources" TargetMode="External"/><Relationship Id="rId3" Type="http://schemas.openxmlformats.org/officeDocument/2006/relationships/hyperlink" Target="https://workforcecapability.ndiscommission.gov.au/tools-and-resources/position-description-builder" TargetMode="External"/><Relationship Id="rId7" Type="http://schemas.openxmlformats.org/officeDocument/2006/relationships/hyperlink" Target="https://workforcecapability.ndiscommission.gov.au/tools-and-resources/recruitment-resources" TargetMode="External"/><Relationship Id="rId2" Type="http://schemas.openxmlformats.org/officeDocument/2006/relationships/hyperlink" Target="https://workforcecapability.ndiscommission.gov.au/tools-and-resources/career-development" TargetMode="External"/><Relationship Id="rId1" Type="http://schemas.openxmlformats.org/officeDocument/2006/relationships/hyperlink" Target="https://workforcecapability.ndiscommission.gov.au/tools-and-resources/disability-support-work-fit" TargetMode="External"/><Relationship Id="rId6" Type="http://schemas.openxmlformats.org/officeDocument/2006/relationships/hyperlink" Target="https://workforcecapability.ndiscommission.gov.au/tools-and-resources/position-description-builder" TargetMode="External"/><Relationship Id="rId5" Type="http://schemas.openxmlformats.org/officeDocument/2006/relationships/hyperlink" Target="https://workforcecapability.ndiscommission.gov.au/tools-and-resources/recruitment-resources" TargetMode="External"/><Relationship Id="rId10" Type="http://schemas.openxmlformats.org/officeDocument/2006/relationships/drawing" Target="../drawings/drawing34.xml"/><Relationship Id="rId4" Type="http://schemas.openxmlformats.org/officeDocument/2006/relationships/hyperlink" Target="https://workforcecapability.ndiscommission.gov.au/tools-and-resources/recruitment-resources" TargetMode="External"/><Relationship Id="rId9"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orkforcecapability.ndiscommission.gov.au/tools-and-resources/position-description-builder"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orkforcecapability.ndiscommission.gov.au/tools-and-resources/position-description-builder"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orkforcecapability.ndiscommission.gov.au/tools-and-resources/position-description-builder"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https://www.ndiscommission.gov.au/providers/managing-complaints" TargetMode="External"/><Relationship Id="rId7" Type="http://schemas.openxmlformats.org/officeDocument/2006/relationships/hyperlink" Target="https://www.ndiscommission.gov.au/providers/registered-ndis-providers/provider-obligations-and-requirements/ndis-practice-standards" TargetMode="External"/><Relationship Id="rId2" Type="http://schemas.openxmlformats.org/officeDocument/2006/relationships/hyperlink" Target="https://www.safeworkaustralia.gov.au/safety-topic/managing-health-and-safety/incident-reporting" TargetMode="External"/><Relationship Id="rId1" Type="http://schemas.openxmlformats.org/officeDocument/2006/relationships/hyperlink" Target="https://www.ndiscommission.gov.au/providers/incident-management-and-reportable-incidents" TargetMode="External"/><Relationship Id="rId6" Type="http://schemas.openxmlformats.org/officeDocument/2006/relationships/hyperlink" Target="https://www.ndiscommission.gov.au/providers/registered-ndis-providers" TargetMode="External"/><Relationship Id="rId5" Type="http://schemas.openxmlformats.org/officeDocument/2006/relationships/hyperlink" Target="https://humanrights.gov.au/our-work/employers/good-practice-guidelines-internal-complaint-processes" TargetMode="External"/><Relationship Id="rId10" Type="http://schemas.openxmlformats.org/officeDocument/2006/relationships/table" Target="../tables/table1.xml"/><Relationship Id="rId4" Type="http://schemas.openxmlformats.org/officeDocument/2006/relationships/hyperlink" Target="https://www.ndiscommission.gov.au/providers/registered-ndis-providers/provider-obligations-and-requirements/ndis-practice-standards" TargetMode="External"/><Relationship Id="rId9"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12C69"/>
  </sheetPr>
  <dimension ref="A1:BB218"/>
  <sheetViews>
    <sheetView showGridLines="0" tabSelected="1" zoomScaleNormal="100" workbookViewId="0"/>
  </sheetViews>
  <sheetFormatPr defaultRowHeight="14.5"/>
  <cols>
    <col min="1" max="1" width="8.453125" customWidth="1"/>
    <col min="2" max="13" width="9.453125" customWidth="1"/>
    <col min="18" max="24" width="8.7265625" style="2"/>
    <col min="25" max="54" width="9.1796875" style="2"/>
  </cols>
  <sheetData>
    <row r="1" spans="1:54" ht="94.5" customHeight="1">
      <c r="A1" s="2"/>
      <c r="B1" s="2"/>
      <c r="C1" s="2"/>
      <c r="D1" s="2"/>
      <c r="E1" s="2"/>
      <c r="F1" s="2"/>
      <c r="G1" s="2"/>
      <c r="H1" s="2"/>
      <c r="I1" s="2"/>
      <c r="J1" s="2"/>
      <c r="K1" s="2"/>
      <c r="L1" s="2"/>
      <c r="M1" s="2"/>
      <c r="N1" s="2"/>
      <c r="O1" s="2"/>
      <c r="P1" s="2"/>
      <c r="Q1" s="2"/>
    </row>
    <row r="2" spans="1:54" ht="145.5" customHeight="1">
      <c r="A2" s="2"/>
      <c r="B2" s="538" t="s">
        <v>498</v>
      </c>
      <c r="C2" s="538"/>
      <c r="D2" s="538"/>
      <c r="E2" s="538"/>
      <c r="F2" s="538"/>
      <c r="G2" s="538"/>
      <c r="H2" s="538"/>
      <c r="I2" s="538"/>
      <c r="J2" s="538"/>
      <c r="K2" s="538"/>
      <c r="L2" s="538"/>
      <c r="M2" s="538"/>
      <c r="N2" s="538"/>
      <c r="O2" s="538"/>
      <c r="P2" s="538"/>
      <c r="Q2" s="2"/>
    </row>
    <row r="3" spans="1:54" ht="31" customHeight="1">
      <c r="A3" s="2"/>
      <c r="B3" s="234"/>
      <c r="C3" s="234"/>
      <c r="D3" s="234"/>
      <c r="E3" s="541" t="s">
        <v>772</v>
      </c>
      <c r="F3" s="542"/>
      <c r="G3" s="542"/>
      <c r="H3" s="542"/>
      <c r="I3" s="542"/>
      <c r="J3" s="542"/>
      <c r="K3" s="542"/>
      <c r="L3" s="542"/>
      <c r="M3" s="542"/>
      <c r="N3" s="542"/>
      <c r="O3" s="542"/>
      <c r="P3" s="542"/>
      <c r="Q3" s="2"/>
    </row>
    <row r="4" spans="1:54" s="8" customFormat="1" ht="37.5" customHeight="1">
      <c r="A4" s="13"/>
      <c r="B4" s="539" t="s">
        <v>185</v>
      </c>
      <c r="C4" s="539"/>
      <c r="D4" s="539"/>
      <c r="E4" s="539"/>
      <c r="F4" s="539"/>
      <c r="G4" s="539"/>
      <c r="H4" s="539"/>
      <c r="I4" s="539"/>
      <c r="J4" s="539"/>
      <c r="K4" s="539"/>
      <c r="L4" s="539"/>
      <c r="M4" s="539"/>
      <c r="N4" s="539"/>
      <c r="O4" s="539"/>
      <c r="P4" s="539"/>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row>
    <row r="5" spans="1:54" s="8" customFormat="1" ht="62.25" customHeight="1">
      <c r="A5" s="13"/>
      <c r="B5" s="529" t="s">
        <v>499</v>
      </c>
      <c r="C5" s="529"/>
      <c r="D5" s="529"/>
      <c r="E5" s="529"/>
      <c r="F5" s="529"/>
      <c r="G5" s="529"/>
      <c r="H5" s="529"/>
      <c r="I5" s="529"/>
      <c r="J5" s="529"/>
      <c r="K5" s="529"/>
      <c r="L5" s="529"/>
      <c r="M5" s="529"/>
      <c r="N5" s="529"/>
      <c r="O5" s="529"/>
      <c r="P5" s="529"/>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row>
    <row r="6" spans="1:54" s="8" customFormat="1" ht="26.15" customHeight="1">
      <c r="A6" s="13"/>
      <c r="B6" s="529" t="s">
        <v>186</v>
      </c>
      <c r="C6" s="529"/>
      <c r="D6" s="529"/>
      <c r="E6" s="529"/>
      <c r="F6" s="529"/>
      <c r="G6" s="529"/>
      <c r="H6" s="529"/>
      <c r="I6" s="529"/>
      <c r="J6" s="529"/>
      <c r="K6" s="529"/>
      <c r="L6" s="529"/>
      <c r="M6" s="529"/>
      <c r="N6" s="529"/>
      <c r="O6" s="529"/>
      <c r="P6" s="529"/>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row>
    <row r="7" spans="1:54" ht="99" customHeight="1">
      <c r="A7" s="2"/>
      <c r="B7" s="540" t="s">
        <v>640</v>
      </c>
      <c r="C7" s="540"/>
      <c r="D7" s="540"/>
      <c r="E7" s="540"/>
      <c r="F7" s="540"/>
      <c r="G7" s="540"/>
      <c r="H7" s="540"/>
      <c r="I7" s="540"/>
      <c r="J7" s="540"/>
      <c r="K7" s="540"/>
      <c r="L7" s="540"/>
      <c r="M7" s="540"/>
      <c r="N7" s="540"/>
      <c r="O7" s="540"/>
      <c r="P7" s="540"/>
      <c r="Q7" s="2"/>
    </row>
    <row r="8" spans="1:54" ht="50.15" customHeight="1">
      <c r="A8" s="2"/>
      <c r="B8" s="530" t="s">
        <v>641</v>
      </c>
      <c r="C8" s="530"/>
      <c r="D8" s="530"/>
      <c r="E8" s="530"/>
      <c r="F8" s="530"/>
      <c r="G8" s="530"/>
      <c r="H8" s="530"/>
      <c r="I8" s="530"/>
      <c r="J8" s="530"/>
      <c r="K8" s="530"/>
      <c r="L8" s="530"/>
      <c r="M8" s="530"/>
      <c r="N8" s="530"/>
      <c r="O8" s="530"/>
      <c r="P8" s="530"/>
      <c r="Q8" s="2"/>
    </row>
    <row r="9" spans="1:54" ht="36" customHeight="1">
      <c r="A9" s="2"/>
      <c r="B9" s="531" t="s">
        <v>187</v>
      </c>
      <c r="C9" s="531"/>
      <c r="D9" s="531"/>
      <c r="E9" s="531"/>
      <c r="F9" s="531"/>
      <c r="G9" s="531"/>
      <c r="H9" s="531"/>
      <c r="I9" s="531"/>
      <c r="J9" s="531"/>
      <c r="K9" s="531"/>
      <c r="L9" s="531"/>
      <c r="M9" s="531"/>
      <c r="N9" s="531"/>
      <c r="O9" s="531"/>
      <c r="P9" s="531"/>
      <c r="Q9" s="2"/>
    </row>
    <row r="10" spans="1:54" ht="173.15" customHeight="1">
      <c r="A10" s="2"/>
      <c r="B10" s="532" t="s">
        <v>673</v>
      </c>
      <c r="C10" s="532"/>
      <c r="D10" s="532"/>
      <c r="E10" s="532"/>
      <c r="F10" s="532"/>
      <c r="G10" s="532"/>
      <c r="H10" s="532"/>
      <c r="I10" s="532"/>
      <c r="J10" s="532"/>
      <c r="K10" s="532"/>
      <c r="L10" s="532"/>
      <c r="M10" s="532"/>
      <c r="N10" s="532"/>
      <c r="O10" s="532"/>
      <c r="P10" s="532"/>
      <c r="Q10" s="2"/>
    </row>
    <row r="11" spans="1:54" ht="78.75" customHeight="1">
      <c r="A11" s="2"/>
      <c r="B11" s="532" t="s">
        <v>500</v>
      </c>
      <c r="C11" s="532"/>
      <c r="D11" s="532"/>
      <c r="E11" s="532"/>
      <c r="F11" s="532"/>
      <c r="G11" s="532"/>
      <c r="H11" s="532"/>
      <c r="I11" s="532"/>
      <c r="J11" s="532"/>
      <c r="K11" s="532"/>
      <c r="L11" s="532"/>
      <c r="M11" s="532"/>
      <c r="N11" s="532"/>
      <c r="O11" s="532"/>
      <c r="P11" s="532"/>
      <c r="Q11" s="2"/>
    </row>
    <row r="12" spans="1:54" ht="106.5" customHeight="1">
      <c r="A12" s="2"/>
      <c r="B12" s="532" t="s">
        <v>501</v>
      </c>
      <c r="C12" s="532"/>
      <c r="D12" s="532"/>
      <c r="E12" s="532"/>
      <c r="F12" s="532"/>
      <c r="G12" s="532"/>
      <c r="H12" s="532"/>
      <c r="I12" s="532"/>
      <c r="J12" s="532"/>
      <c r="K12" s="532"/>
      <c r="L12" s="532"/>
      <c r="M12" s="532"/>
      <c r="N12" s="532"/>
      <c r="O12" s="532"/>
      <c r="P12" s="532"/>
      <c r="Q12" s="2"/>
    </row>
    <row r="13" spans="1:54" ht="36.75" customHeight="1">
      <c r="A13" s="2"/>
      <c r="B13" s="535" t="s">
        <v>401</v>
      </c>
      <c r="C13" s="535"/>
      <c r="D13" s="535"/>
      <c r="E13" s="535"/>
      <c r="F13" s="535"/>
      <c r="G13" s="535"/>
      <c r="H13" s="535"/>
      <c r="I13" s="535"/>
      <c r="J13" s="535"/>
      <c r="K13" s="535"/>
      <c r="L13" s="535"/>
      <c r="M13" s="535"/>
      <c r="N13" s="535"/>
      <c r="O13" s="535"/>
      <c r="P13" s="535"/>
      <c r="Q13" s="2"/>
    </row>
    <row r="14" spans="1:54" ht="36" customHeight="1">
      <c r="A14" s="2"/>
      <c r="B14" s="536" t="s">
        <v>502</v>
      </c>
      <c r="C14" s="536"/>
      <c r="D14" s="536"/>
      <c r="E14" s="536"/>
      <c r="F14" s="536"/>
      <c r="G14" s="536"/>
      <c r="H14" s="536"/>
      <c r="I14" s="536"/>
      <c r="J14" s="536"/>
      <c r="K14" s="536"/>
      <c r="L14" s="536"/>
      <c r="M14" s="536"/>
      <c r="N14" s="536"/>
      <c r="O14" s="536"/>
      <c r="P14" s="536"/>
      <c r="Q14" s="2"/>
    </row>
    <row r="15" spans="1:54" ht="31" customHeight="1">
      <c r="A15" s="13"/>
      <c r="B15" s="537" t="s">
        <v>533</v>
      </c>
      <c r="C15" s="537"/>
      <c r="D15" s="537"/>
      <c r="E15" s="537"/>
      <c r="F15" s="537"/>
      <c r="G15" s="537"/>
      <c r="H15" s="537"/>
      <c r="I15" s="537"/>
      <c r="J15" s="537"/>
      <c r="K15" s="537"/>
      <c r="L15" s="537"/>
      <c r="M15" s="537"/>
      <c r="N15" s="537"/>
      <c r="O15" s="537"/>
      <c r="P15" s="537"/>
      <c r="Q15" s="2"/>
    </row>
    <row r="16" spans="1:54" ht="21.75" customHeight="1">
      <c r="A16" s="13"/>
      <c r="B16" s="528" t="s">
        <v>188</v>
      </c>
      <c r="C16" s="528"/>
      <c r="D16" s="528"/>
      <c r="E16" s="528"/>
      <c r="F16" s="528"/>
      <c r="G16" s="528"/>
      <c r="H16" s="528"/>
      <c r="I16" s="528"/>
      <c r="J16" s="528"/>
      <c r="K16" s="528"/>
      <c r="L16" s="528"/>
      <c r="M16" s="528"/>
      <c r="N16" s="528"/>
      <c r="O16" s="528"/>
      <c r="P16" s="528"/>
      <c r="Q16" s="2"/>
    </row>
    <row r="17" spans="1:54" s="8" customFormat="1" ht="45" customHeight="1">
      <c r="A17" s="13"/>
      <c r="B17" s="529" t="s">
        <v>672</v>
      </c>
      <c r="C17" s="529"/>
      <c r="D17" s="529"/>
      <c r="E17" s="529"/>
      <c r="F17" s="529"/>
      <c r="G17" s="529"/>
      <c r="H17" s="529"/>
      <c r="I17" s="529"/>
      <c r="J17" s="529"/>
      <c r="K17" s="529"/>
      <c r="L17" s="529"/>
      <c r="M17" s="529"/>
      <c r="N17" s="529"/>
      <c r="O17" s="529"/>
      <c r="P17" s="529"/>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row>
    <row r="18" spans="1:54" ht="22" customHeight="1">
      <c r="A18" s="13"/>
      <c r="B18" s="534" t="s">
        <v>495</v>
      </c>
      <c r="C18" s="534"/>
      <c r="D18" s="534"/>
      <c r="E18" s="534"/>
      <c r="F18" s="534"/>
      <c r="G18" s="534"/>
      <c r="H18" s="534"/>
      <c r="I18" s="534"/>
      <c r="J18" s="534"/>
      <c r="K18" s="534"/>
      <c r="L18" s="534"/>
      <c r="M18" s="534"/>
      <c r="N18" s="534"/>
      <c r="O18" s="534"/>
      <c r="P18" s="534"/>
      <c r="Q18" s="2"/>
    </row>
    <row r="19" spans="1:54" ht="45" customHeight="1">
      <c r="A19" s="13"/>
      <c r="B19" s="529" t="s">
        <v>503</v>
      </c>
      <c r="C19" s="529"/>
      <c r="D19" s="529"/>
      <c r="E19" s="529"/>
      <c r="F19" s="529"/>
      <c r="G19" s="529"/>
      <c r="H19" s="529"/>
      <c r="I19" s="529"/>
      <c r="J19" s="529"/>
      <c r="K19" s="529"/>
      <c r="L19" s="529"/>
      <c r="M19" s="529"/>
      <c r="N19" s="529"/>
      <c r="O19" s="529"/>
      <c r="P19" s="529"/>
      <c r="Q19" s="2"/>
    </row>
    <row r="20" spans="1:54" ht="22" customHeight="1">
      <c r="A20" s="13"/>
      <c r="B20" s="209" t="s">
        <v>318</v>
      </c>
      <c r="C20" s="181"/>
      <c r="D20" s="183"/>
      <c r="E20" s="181"/>
      <c r="F20" s="181"/>
      <c r="G20" s="181"/>
      <c r="H20" s="181"/>
      <c r="I20" s="181"/>
      <c r="J20" s="181"/>
      <c r="K20" s="181"/>
      <c r="L20" s="181"/>
      <c r="M20" s="181"/>
      <c r="N20" s="181"/>
      <c r="O20" s="181"/>
      <c r="P20" s="181"/>
      <c r="Q20" s="2"/>
    </row>
    <row r="21" spans="1:54" ht="45" customHeight="1">
      <c r="A21" s="182"/>
      <c r="B21" s="529" t="s">
        <v>504</v>
      </c>
      <c r="C21" s="529"/>
      <c r="D21" s="529"/>
      <c r="E21" s="529"/>
      <c r="F21" s="529"/>
      <c r="G21" s="529"/>
      <c r="H21" s="529"/>
      <c r="I21" s="529"/>
      <c r="J21" s="529"/>
      <c r="K21" s="529"/>
      <c r="L21" s="529"/>
      <c r="M21" s="529"/>
      <c r="N21" s="529"/>
      <c r="O21" s="529"/>
      <c r="P21" s="529"/>
      <c r="Q21" s="2"/>
    </row>
    <row r="22" spans="1:54" ht="22" customHeight="1">
      <c r="A22" s="13"/>
      <c r="B22" s="533" t="s">
        <v>496</v>
      </c>
      <c r="C22" s="533"/>
      <c r="D22" s="533"/>
      <c r="E22" s="533"/>
      <c r="F22" s="533"/>
      <c r="G22" s="533"/>
      <c r="H22" s="533"/>
      <c r="I22" s="533"/>
      <c r="J22" s="533"/>
      <c r="K22" s="533"/>
      <c r="L22" s="533"/>
      <c r="M22" s="533"/>
      <c r="N22" s="533"/>
      <c r="O22" s="533"/>
      <c r="P22" s="533"/>
      <c r="Q22" s="2"/>
    </row>
    <row r="23" spans="1:54" ht="45" customHeight="1">
      <c r="A23" s="13"/>
      <c r="B23" s="529" t="s">
        <v>505</v>
      </c>
      <c r="C23" s="529"/>
      <c r="D23" s="529"/>
      <c r="E23" s="529"/>
      <c r="F23" s="529"/>
      <c r="G23" s="529"/>
      <c r="H23" s="529"/>
      <c r="I23" s="529"/>
      <c r="J23" s="529"/>
      <c r="K23" s="529"/>
      <c r="L23" s="529"/>
      <c r="M23" s="529"/>
      <c r="N23" s="529"/>
      <c r="O23" s="529"/>
      <c r="P23" s="529"/>
      <c r="Q23" s="2"/>
    </row>
    <row r="24" spans="1:54" ht="22" customHeight="1">
      <c r="A24" s="13"/>
      <c r="B24" s="528" t="s">
        <v>506</v>
      </c>
      <c r="C24" s="528"/>
      <c r="D24" s="528"/>
      <c r="E24" s="528"/>
      <c r="F24" s="528"/>
      <c r="G24" s="528"/>
      <c r="H24" s="528"/>
      <c r="I24" s="528"/>
      <c r="J24" s="528"/>
      <c r="K24" s="528"/>
      <c r="L24" s="528"/>
      <c r="M24" s="528"/>
      <c r="N24" s="528"/>
      <c r="O24" s="528"/>
      <c r="P24" s="528"/>
      <c r="Q24" s="2"/>
    </row>
    <row r="25" spans="1:54" ht="34.5" customHeight="1">
      <c r="A25" s="13"/>
      <c r="B25" s="529" t="s">
        <v>507</v>
      </c>
      <c r="C25" s="529"/>
      <c r="D25" s="529"/>
      <c r="E25" s="529"/>
      <c r="F25" s="529"/>
      <c r="G25" s="529"/>
      <c r="H25" s="529"/>
      <c r="I25" s="529"/>
      <c r="J25" s="529"/>
      <c r="K25" s="529"/>
      <c r="L25" s="529"/>
      <c r="M25" s="529"/>
      <c r="N25" s="529"/>
      <c r="O25" s="529"/>
      <c r="P25" s="529"/>
      <c r="Q25" s="2"/>
    </row>
    <row r="26" spans="1:54" ht="18.5">
      <c r="A26" s="2"/>
      <c r="B26" s="139"/>
      <c r="C26" s="139"/>
      <c r="D26" s="139"/>
      <c r="E26" s="139"/>
      <c r="F26" s="139"/>
      <c r="G26" s="139"/>
      <c r="H26" s="139"/>
      <c r="I26" s="139"/>
      <c r="J26" s="139"/>
      <c r="K26" s="139"/>
      <c r="L26" s="139"/>
      <c r="M26" s="2"/>
      <c r="N26" s="2"/>
      <c r="O26" s="2"/>
      <c r="P26" s="2"/>
      <c r="Q26" s="2"/>
    </row>
    <row r="27" spans="1:54">
      <c r="A27" s="2"/>
      <c r="B27" s="2"/>
      <c r="C27" s="2"/>
      <c r="D27" s="2"/>
      <c r="E27" s="2"/>
      <c r="F27" s="2"/>
      <c r="G27" s="2"/>
      <c r="H27" s="2"/>
      <c r="I27" s="2"/>
      <c r="J27" s="2"/>
      <c r="K27" s="2"/>
      <c r="L27" s="2"/>
      <c r="M27" s="2"/>
      <c r="N27" s="2"/>
      <c r="O27" s="2"/>
      <c r="P27" s="2"/>
      <c r="Q27" s="2"/>
    </row>
    <row r="28" spans="1:54" ht="22.5" customHeight="1">
      <c r="A28" s="2"/>
      <c r="B28" s="2"/>
      <c r="C28" s="2"/>
      <c r="D28" s="2"/>
      <c r="E28" s="2"/>
      <c r="F28" s="2"/>
      <c r="G28" s="2"/>
      <c r="H28" s="2"/>
      <c r="I28" s="2"/>
      <c r="J28" s="2"/>
      <c r="K28" s="2"/>
      <c r="L28" s="2"/>
      <c r="M28" s="2"/>
      <c r="N28" s="2"/>
      <c r="O28" s="2"/>
      <c r="P28" s="2"/>
      <c r="Q28" s="2"/>
    </row>
    <row r="29" spans="1:54" s="2" customFormat="1" ht="67.5" customHeight="1"/>
    <row r="30" spans="1:54" s="2" customFormat="1"/>
    <row r="31" spans="1:54" s="2" customFormat="1"/>
    <row r="32" spans="1:54"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sheetData>
  <sheetProtection algorithmName="SHA-256" hashValue="h80nwVD5CLD9jnmOQvLf2oo8dSewQx1SYNXBMMYLggo=" saltValue="Ln38VCfhOK8tB2tF1LW2eA==" spinCount="100000" sheet="1" objects="1" scenarios="1"/>
  <mergeCells count="23">
    <mergeCell ref="B12:P12"/>
    <mergeCell ref="B2:P2"/>
    <mergeCell ref="B4:P4"/>
    <mergeCell ref="B5:P5"/>
    <mergeCell ref="B6:P6"/>
    <mergeCell ref="B7:P7"/>
    <mergeCell ref="E3:P3"/>
    <mergeCell ref="B24:P24"/>
    <mergeCell ref="B25:P25"/>
    <mergeCell ref="B8:P8"/>
    <mergeCell ref="B9:P9"/>
    <mergeCell ref="B10:P10"/>
    <mergeCell ref="B22:P22"/>
    <mergeCell ref="B23:P23"/>
    <mergeCell ref="B17:P17"/>
    <mergeCell ref="B18:P18"/>
    <mergeCell ref="B19:P19"/>
    <mergeCell ref="B21:P21"/>
    <mergeCell ref="B13:P13"/>
    <mergeCell ref="B14:P14"/>
    <mergeCell ref="B15:P15"/>
    <mergeCell ref="B16:P16"/>
    <mergeCell ref="B11:P11"/>
  </mergeCells>
  <hyperlinks>
    <hyperlink ref="B14:L14" r:id="rId1" display="Information on how to use the tool is provided throughout. You can also access general advice in the Frequently Asked Questions (FAQs) or contact the Workforce Capability Framework team on 1800 035 544." xr:uid="{00000000-0004-0000-0000-000000000000}"/>
    <hyperlink ref="B8:P8" r:id="rId2" display="The tool supports you to consider your organisation through the lens of 'what good looks like', as defined by the NDIS Workforce Capability Framework (the Framework). The Framework translates in the NDIS principles, Practice Standards and Code of Conduct " xr:uid="{00000000-0004-0000-0000-000001000000}"/>
  </hyperlinks>
  <pageMargins left="0.7" right="0.7" top="0.75" bottom="0.75" header="0.3" footer="0.3"/>
  <pageSetup paperSize="304"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85367B"/>
  </sheetPr>
  <dimension ref="A1:AM84"/>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39" width="9.453125" style="2"/>
  </cols>
  <sheetData>
    <row r="1" spans="1:39" ht="94.5" customHeight="1">
      <c r="A1" s="2"/>
      <c r="B1" s="2"/>
      <c r="C1" s="2"/>
      <c r="D1" s="2"/>
      <c r="E1" s="2"/>
      <c r="F1" s="2"/>
      <c r="G1" s="2"/>
      <c r="H1" s="2"/>
      <c r="I1" s="2"/>
      <c r="J1" s="2"/>
      <c r="K1" s="2"/>
      <c r="L1" s="2"/>
      <c r="M1" s="2"/>
    </row>
    <row r="2" spans="1:39" ht="145.5" customHeight="1">
      <c r="A2" s="2"/>
      <c r="B2" s="454" t="s">
        <v>518</v>
      </c>
      <c r="C2" s="2"/>
      <c r="D2" s="2"/>
      <c r="E2" s="2"/>
      <c r="F2" s="2"/>
      <c r="G2" s="2"/>
      <c r="H2" s="2"/>
      <c r="I2" s="2"/>
      <c r="J2" s="2"/>
      <c r="K2" s="2"/>
      <c r="L2" s="2"/>
      <c r="M2" s="2"/>
    </row>
    <row r="3" spans="1:39" ht="54" customHeight="1">
      <c r="A3" s="2"/>
      <c r="B3" s="569" t="s">
        <v>492</v>
      </c>
      <c r="C3" s="569"/>
      <c r="D3" s="569"/>
      <c r="E3" s="569"/>
      <c r="F3" s="569"/>
      <c r="G3" s="569"/>
      <c r="H3" s="569"/>
      <c r="I3" s="569"/>
      <c r="J3" s="569"/>
      <c r="K3" s="569"/>
      <c r="L3" s="569"/>
      <c r="M3" s="45"/>
    </row>
    <row r="4" spans="1:39" ht="51.75" customHeight="1">
      <c r="A4" s="2"/>
      <c r="B4" s="706"/>
      <c r="C4" s="706"/>
      <c r="D4" s="706"/>
      <c r="E4" s="706"/>
      <c r="F4" s="706"/>
      <c r="G4" s="311"/>
      <c r="H4" s="311"/>
      <c r="I4" s="311"/>
      <c r="J4" s="311"/>
      <c r="K4" s="311"/>
      <c r="L4" s="311"/>
      <c r="M4" s="45"/>
    </row>
    <row r="5" spans="1:39" ht="33" customHeight="1">
      <c r="A5" s="2"/>
      <c r="B5" s="626" t="s">
        <v>179</v>
      </c>
      <c r="C5" s="626"/>
      <c r="D5" s="626"/>
      <c r="E5" s="626"/>
      <c r="F5" s="626"/>
      <c r="G5" s="626"/>
      <c r="H5" s="626"/>
      <c r="I5" s="626"/>
      <c r="J5" s="626"/>
      <c r="K5" s="626"/>
      <c r="L5" s="626"/>
      <c r="M5" s="626"/>
    </row>
    <row r="6" spans="1:39" ht="49.5" customHeight="1">
      <c r="A6" s="2"/>
      <c r="B6" s="575" t="s">
        <v>395</v>
      </c>
      <c r="C6" s="575"/>
      <c r="D6" s="575"/>
      <c r="E6" s="575"/>
      <c r="F6" s="575"/>
      <c r="G6" s="575"/>
      <c r="H6" s="575"/>
      <c r="I6" s="575"/>
      <c r="J6" s="575"/>
      <c r="K6" s="575"/>
      <c r="L6" s="575"/>
      <c r="M6" s="318"/>
    </row>
    <row r="7" spans="1:39" s="320" customFormat="1" ht="33.65" customHeight="1">
      <c r="A7" s="319"/>
      <c r="B7" s="626" t="s">
        <v>370</v>
      </c>
      <c r="C7" s="626"/>
      <c r="D7" s="626" t="s">
        <v>136</v>
      </c>
      <c r="E7" s="626"/>
      <c r="F7" s="709" t="s">
        <v>138</v>
      </c>
      <c r="G7" s="709"/>
      <c r="H7" s="709"/>
      <c r="I7" s="709"/>
      <c r="J7" s="709"/>
      <c r="K7" s="709"/>
      <c r="L7" s="70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row>
    <row r="8" spans="1:39" ht="30" customHeight="1">
      <c r="A8" s="2"/>
      <c r="B8" s="614" t="s">
        <v>23</v>
      </c>
      <c r="C8" s="614"/>
      <c r="D8" s="614"/>
      <c r="E8" s="614"/>
      <c r="F8" s="701" t="s">
        <v>666</v>
      </c>
      <c r="G8" s="701"/>
      <c r="H8" s="701"/>
      <c r="I8" s="701"/>
      <c r="J8" s="701"/>
      <c r="K8" s="701"/>
      <c r="L8" s="701"/>
      <c r="M8" s="2"/>
    </row>
    <row r="9" spans="1:39" ht="128.15" customHeight="1" thickBot="1">
      <c r="A9" s="2"/>
      <c r="B9" s="611" t="str">
        <f>'Data - Workforce Capability'!B38</f>
        <v>I have trusted relationships with workers where I feel understood, respected, safe and empowered</v>
      </c>
      <c r="C9" s="611"/>
      <c r="D9" s="565" t="s">
        <v>109</v>
      </c>
      <c r="E9" s="708"/>
      <c r="F9" s="565" t="s">
        <v>453</v>
      </c>
      <c r="G9" s="565"/>
      <c r="H9" s="565"/>
      <c r="I9" s="565"/>
      <c r="J9" s="565"/>
      <c r="K9" s="565"/>
      <c r="L9" s="565"/>
      <c r="M9" s="2"/>
    </row>
    <row r="10" spans="1:39" ht="128.15" customHeight="1" thickTop="1" thickBot="1">
      <c r="A10" s="2"/>
      <c r="B10" s="611" t="str">
        <f>'Data - Workforce Capability'!B39</f>
        <v>My workers know what they are doing and provide the support I need</v>
      </c>
      <c r="C10" s="611"/>
      <c r="D10" s="565" t="s">
        <v>109</v>
      </c>
      <c r="E10" s="708"/>
      <c r="F10" s="565"/>
      <c r="G10" s="565"/>
      <c r="H10" s="565"/>
      <c r="I10" s="565"/>
      <c r="J10" s="565"/>
      <c r="K10" s="565"/>
      <c r="L10" s="565"/>
      <c r="M10" s="2"/>
    </row>
    <row r="11" spans="1:39" ht="128.15" customHeight="1" thickTop="1" thickBot="1">
      <c r="A11" s="2"/>
      <c r="B11" s="611" t="str">
        <f>'Data - Workforce Capability'!B40</f>
        <v>I get the support I need to provide feedback and make changes when I need them</v>
      </c>
      <c r="C11" s="611"/>
      <c r="D11" s="565" t="s">
        <v>109</v>
      </c>
      <c r="E11" s="708"/>
      <c r="F11" s="613"/>
      <c r="G11" s="615"/>
      <c r="H11" s="615"/>
      <c r="I11" s="615"/>
      <c r="J11" s="615"/>
      <c r="K11" s="615"/>
      <c r="L11" s="615"/>
      <c r="M11" s="2"/>
    </row>
    <row r="12" spans="1:39" ht="30" customHeight="1" thickTop="1">
      <c r="A12" s="2"/>
      <c r="B12" s="614" t="s">
        <v>14</v>
      </c>
      <c r="C12" s="614"/>
      <c r="D12" s="614"/>
      <c r="E12" s="614"/>
      <c r="F12" s="701" t="s">
        <v>666</v>
      </c>
      <c r="G12" s="701"/>
      <c r="H12" s="701"/>
      <c r="I12" s="701"/>
      <c r="J12" s="701"/>
      <c r="K12" s="701"/>
      <c r="L12" s="701"/>
      <c r="M12" s="2"/>
    </row>
    <row r="13" spans="1:39" ht="128.15" customHeight="1" thickBot="1">
      <c r="A13" s="2"/>
      <c r="B13" s="611" t="str">
        <f>'Data - Workforce Capability'!B42</f>
        <v>I understand that my role is to support participants to live their best lives and I know how to deliver support in a way that fits with their needs and preferences</v>
      </c>
      <c r="C13" s="611"/>
      <c r="D13" s="565" t="s">
        <v>109</v>
      </c>
      <c r="E13" s="708"/>
      <c r="F13" s="565" t="s">
        <v>454</v>
      </c>
      <c r="G13" s="565"/>
      <c r="H13" s="565"/>
      <c r="I13" s="565"/>
      <c r="J13" s="565"/>
      <c r="K13" s="565"/>
      <c r="L13" s="565"/>
      <c r="M13" s="2"/>
    </row>
    <row r="14" spans="1:39" ht="128.15" customHeight="1" thickTop="1" thickBot="1">
      <c r="A14" s="2"/>
      <c r="B14" s="611" t="str">
        <f>'Data - Workforce Capability'!B43</f>
        <v>I have the capabilities, am equipped and supported to perform my role</v>
      </c>
      <c r="C14" s="611"/>
      <c r="D14" s="565" t="s">
        <v>109</v>
      </c>
      <c r="E14" s="708"/>
      <c r="F14" s="615"/>
      <c r="G14" s="615"/>
      <c r="H14" s="615"/>
      <c r="I14" s="615"/>
      <c r="J14" s="615"/>
      <c r="K14" s="615"/>
      <c r="L14" s="615"/>
      <c r="M14" s="2"/>
    </row>
    <row r="15" spans="1:39" ht="30" customHeight="1" thickTop="1">
      <c r="A15" s="2"/>
      <c r="B15" s="614" t="s">
        <v>194</v>
      </c>
      <c r="C15" s="614"/>
      <c r="D15" s="614"/>
      <c r="E15" s="614"/>
      <c r="F15" s="701" t="s">
        <v>666</v>
      </c>
      <c r="G15" s="701"/>
      <c r="H15" s="701"/>
      <c r="I15" s="701"/>
      <c r="J15" s="701"/>
      <c r="K15" s="701"/>
      <c r="L15" s="701"/>
      <c r="M15" s="2"/>
    </row>
    <row r="16" spans="1:39" ht="128.15" customHeight="1" thickBot="1">
      <c r="A16" s="2"/>
      <c r="B16" s="611" t="str">
        <f>'Data - Workforce Capability'!B45</f>
        <v>Our workers have the capabilities to perform their roles</v>
      </c>
      <c r="C16" s="611"/>
      <c r="D16" s="565" t="s">
        <v>109</v>
      </c>
      <c r="E16" s="708"/>
      <c r="F16" s="565" t="s">
        <v>457</v>
      </c>
      <c r="G16" s="565"/>
      <c r="H16" s="565"/>
      <c r="I16" s="565"/>
      <c r="J16" s="565"/>
      <c r="K16" s="565"/>
      <c r="L16" s="565"/>
      <c r="M16" s="2"/>
    </row>
    <row r="17" spans="1:13" ht="128.15" customHeight="1" thickTop="1" thickBot="1">
      <c r="A17" s="2"/>
      <c r="B17" s="611" t="str">
        <f>'Data - Workforce Capability'!B46</f>
        <v>Workers have access to appropriate learning and development opportunities and support</v>
      </c>
      <c r="C17" s="611"/>
      <c r="D17" s="565" t="s">
        <v>109</v>
      </c>
      <c r="E17" s="708"/>
      <c r="F17" s="565"/>
      <c r="G17" s="565"/>
      <c r="H17" s="565"/>
      <c r="I17" s="565"/>
      <c r="J17" s="565"/>
      <c r="K17" s="565"/>
      <c r="L17" s="565"/>
      <c r="M17" s="2"/>
    </row>
    <row r="18" spans="1:13" ht="128.15" customHeight="1" thickTop="1" thickBot="1">
      <c r="A18" s="2"/>
      <c r="B18" s="611" t="str">
        <f>'Data - Workforce Capability'!B47</f>
        <v>Supervisors have the capabilities to perform their roles</v>
      </c>
      <c r="C18" s="611"/>
      <c r="D18" s="565" t="s">
        <v>109</v>
      </c>
      <c r="E18" s="708"/>
      <c r="F18" s="554"/>
      <c r="G18" s="554"/>
      <c r="H18" s="554"/>
      <c r="I18" s="554"/>
      <c r="J18" s="554"/>
      <c r="K18" s="554"/>
      <c r="L18" s="554"/>
      <c r="M18" s="2"/>
    </row>
    <row r="19" spans="1:13" ht="128.15" customHeight="1" thickTop="1" thickBot="1">
      <c r="A19" s="2"/>
      <c r="B19" s="611" t="str">
        <f>'Data - Workforce Capability'!B48</f>
        <v>Our organisation has relationships, policies and systems in place to support a capable workforce</v>
      </c>
      <c r="C19" s="611"/>
      <c r="D19" s="565" t="s">
        <v>109</v>
      </c>
      <c r="E19" s="708"/>
      <c r="F19" s="615"/>
      <c r="G19" s="615"/>
      <c r="H19" s="615"/>
      <c r="I19" s="615"/>
      <c r="J19" s="615"/>
      <c r="K19" s="615"/>
      <c r="L19" s="615"/>
      <c r="M19" s="2"/>
    </row>
    <row r="20" spans="1:13" ht="128.15" customHeight="1" thickTop="1" thickBot="1">
      <c r="A20" s="2"/>
      <c r="B20" s="611" t="str">
        <f>'Data - Workforce Capability'!B49</f>
        <v>Our organisation regularly reviews evidence to support good practice</v>
      </c>
      <c r="C20" s="611"/>
      <c r="D20" s="565" t="s">
        <v>109</v>
      </c>
      <c r="E20" s="708"/>
      <c r="F20" s="615"/>
      <c r="G20" s="615"/>
      <c r="H20" s="615"/>
      <c r="I20" s="615"/>
      <c r="J20" s="615"/>
      <c r="K20" s="615"/>
      <c r="L20" s="615"/>
      <c r="M20" s="2"/>
    </row>
    <row r="21" spans="1:13" ht="48" customHeight="1" thickTop="1">
      <c r="A21" s="2"/>
      <c r="B21" s="712" t="s">
        <v>413</v>
      </c>
      <c r="C21" s="712"/>
      <c r="D21" s="712"/>
      <c r="E21" s="712"/>
      <c r="F21" s="712"/>
      <c r="G21" s="712"/>
      <c r="H21" s="712"/>
      <c r="I21" s="712"/>
      <c r="J21" s="712"/>
      <c r="K21" s="712"/>
      <c r="L21" s="712"/>
      <c r="M21" s="63"/>
    </row>
    <row r="22" spans="1:13" ht="18.5">
      <c r="A22" s="63"/>
      <c r="B22" s="63"/>
      <c r="C22" s="63"/>
      <c r="D22" s="38"/>
      <c r="E22" s="63"/>
      <c r="F22" s="63"/>
      <c r="G22" s="63"/>
      <c r="H22" s="63"/>
      <c r="I22" s="63"/>
      <c r="J22" s="63"/>
      <c r="K22" s="63"/>
      <c r="L22" s="63"/>
      <c r="M22" s="63"/>
    </row>
    <row r="23" spans="1:13" ht="18.5">
      <c r="A23" s="63"/>
      <c r="B23" s="63"/>
      <c r="C23" s="63"/>
      <c r="D23" s="63"/>
      <c r="E23" s="63"/>
      <c r="F23" s="63"/>
      <c r="G23" s="63"/>
      <c r="H23" s="63"/>
      <c r="I23" s="63"/>
      <c r="J23" s="63"/>
      <c r="K23" s="63"/>
      <c r="L23" s="63"/>
      <c r="M23" s="63"/>
    </row>
    <row r="24" spans="1:13" ht="31.5" customHeight="1">
      <c r="A24" s="63"/>
      <c r="B24" s="63"/>
      <c r="C24" s="63"/>
      <c r="D24" s="63"/>
      <c r="E24" s="63"/>
      <c r="F24" s="63"/>
      <c r="G24" s="63"/>
      <c r="H24" s="63"/>
      <c r="I24" s="63"/>
      <c r="J24" s="63"/>
      <c r="K24" s="710" t="s">
        <v>664</v>
      </c>
      <c r="L24" s="711"/>
      <c r="M24" s="63"/>
    </row>
    <row r="25" spans="1:13" ht="18.5">
      <c r="A25" s="63"/>
      <c r="B25" s="63"/>
      <c r="C25" s="63"/>
      <c r="D25" s="63"/>
      <c r="E25" s="63"/>
      <c r="F25" s="63"/>
      <c r="G25" s="63"/>
      <c r="H25" s="63"/>
      <c r="I25" s="63"/>
      <c r="J25" s="63"/>
      <c r="K25" s="63"/>
      <c r="L25" s="63"/>
      <c r="M25" s="63"/>
    </row>
    <row r="26" spans="1:13">
      <c r="A26" s="2"/>
      <c r="B26" s="2"/>
      <c r="C26" s="2"/>
      <c r="D26" s="2"/>
      <c r="E26" s="2"/>
      <c r="F26" s="2"/>
      <c r="G26" s="2"/>
      <c r="H26" s="2"/>
      <c r="I26" s="2"/>
      <c r="J26" s="2"/>
      <c r="K26" s="2"/>
      <c r="L26" s="83"/>
      <c r="M26" s="2"/>
    </row>
    <row r="27" spans="1:13" ht="16.5" customHeight="1">
      <c r="A27" s="2"/>
      <c r="B27" s="2"/>
      <c r="C27" s="2"/>
      <c r="D27" s="2"/>
      <c r="E27" s="2"/>
      <c r="F27" s="2"/>
      <c r="G27" s="2"/>
      <c r="H27" s="2"/>
      <c r="I27" s="2"/>
      <c r="J27" s="17"/>
      <c r="K27" s="2"/>
      <c r="L27" s="265" t="s">
        <v>744</v>
      </c>
      <c r="M27" s="2"/>
    </row>
    <row r="28" spans="1:13" s="2" customFormat="1"/>
    <row r="29" spans="1:13" s="2" customFormat="1"/>
    <row r="30" spans="1:13" s="2" customFormat="1"/>
    <row r="31" spans="1:13" s="2" customFormat="1"/>
    <row r="32" spans="1:13"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sheetData>
  <sheetProtection algorithmName="SHA-256" hashValue="yNFmJb1FCZuKwAjPfrUQacs45/La5Gk7mp+MBS/XxCc=" saltValue="j1tk3BdQvaaS/K9LNalfEA==" spinCount="100000" sheet="1" formatRows="0"/>
  <mergeCells count="45">
    <mergeCell ref="K24:L24"/>
    <mergeCell ref="B17:C17"/>
    <mergeCell ref="D17:E17"/>
    <mergeCell ref="F17:L17"/>
    <mergeCell ref="B18:C18"/>
    <mergeCell ref="D18:E18"/>
    <mergeCell ref="F18:L18"/>
    <mergeCell ref="B21:L21"/>
    <mergeCell ref="B19:C19"/>
    <mergeCell ref="D19:E19"/>
    <mergeCell ref="F19:L19"/>
    <mergeCell ref="B20:C20"/>
    <mergeCell ref="D20:E20"/>
    <mergeCell ref="F20:L20"/>
    <mergeCell ref="B11:C11"/>
    <mergeCell ref="D11:E11"/>
    <mergeCell ref="F11:L11"/>
    <mergeCell ref="B13:C13"/>
    <mergeCell ref="D13:E13"/>
    <mergeCell ref="F13:L13"/>
    <mergeCell ref="F12:L12"/>
    <mergeCell ref="B12:E12"/>
    <mergeCell ref="B14:C14"/>
    <mergeCell ref="D14:E14"/>
    <mergeCell ref="F14:L14"/>
    <mergeCell ref="B16:C16"/>
    <mergeCell ref="D16:E16"/>
    <mergeCell ref="F16:L16"/>
    <mergeCell ref="F15:L15"/>
    <mergeCell ref="B15:E15"/>
    <mergeCell ref="B10:C10"/>
    <mergeCell ref="D10:E10"/>
    <mergeCell ref="F10:L10"/>
    <mergeCell ref="B5:M5"/>
    <mergeCell ref="B6:L6"/>
    <mergeCell ref="B7:C7"/>
    <mergeCell ref="D7:E7"/>
    <mergeCell ref="F7:L7"/>
    <mergeCell ref="B3:L3"/>
    <mergeCell ref="B4:F4"/>
    <mergeCell ref="B9:C9"/>
    <mergeCell ref="D9:E9"/>
    <mergeCell ref="F9:L9"/>
    <mergeCell ref="F8:L8"/>
    <mergeCell ref="B8:E8"/>
  </mergeCells>
  <conditionalFormatting sqref="D9:E11">
    <cfRule type="containsText" dxfId="202" priority="51" operator="containsText" text="Low">
      <formula>NOT(ISERROR(SEARCH("Low",D9)))</formula>
    </cfRule>
    <cfRule type="containsText" dxfId="201" priority="52" operator="containsText" text="Medium">
      <formula>NOT(ISERROR(SEARCH("Medium",D9)))</formula>
    </cfRule>
    <cfRule type="containsText" dxfId="200" priority="53" operator="containsText" text="High">
      <formula>NOT(ISERROR(SEARCH("High",D9)))</formula>
    </cfRule>
  </conditionalFormatting>
  <conditionalFormatting sqref="D13:E14 D16:E20 D9:E11 B12:E12 B15:E15">
    <cfRule type="containsText" dxfId="199" priority="22" operator="containsText" text="Please select ">
      <formula>NOT(ISERROR(SEARCH("Please select ",B9)))</formula>
    </cfRule>
  </conditionalFormatting>
  <conditionalFormatting sqref="D13:E14">
    <cfRule type="containsText" dxfId="198" priority="16" operator="containsText" text="Low">
      <formula>NOT(ISERROR(SEARCH("Low",D13)))</formula>
    </cfRule>
    <cfRule type="containsText" dxfId="197" priority="17" operator="containsText" text="Medium">
      <formula>NOT(ISERROR(SEARCH("Medium",D13)))</formula>
    </cfRule>
    <cfRule type="containsText" dxfId="196" priority="18" operator="containsText" text="High">
      <formula>NOT(ISERROR(SEARCH("High",D13)))</formula>
    </cfRule>
    <cfRule type="containsText" dxfId="195" priority="27" operator="containsText" text="Low">
      <formula>NOT(ISERROR(SEARCH("Low",D13)))</formula>
    </cfRule>
    <cfRule type="containsText" dxfId="194" priority="28" operator="containsText" text="Medium">
      <formula>NOT(ISERROR(SEARCH("Medium",D13)))</formula>
    </cfRule>
    <cfRule type="containsText" dxfId="193" priority="29" operator="containsText" text="High">
      <formula>NOT(ISERROR(SEARCH("High",D13)))</formula>
    </cfRule>
    <cfRule type="containsText" dxfId="192" priority="30" operator="containsText" text="High">
      <formula>NOT(ISERROR(SEARCH("High",D13)))</formula>
    </cfRule>
  </conditionalFormatting>
  <conditionalFormatting sqref="D16:E20">
    <cfRule type="containsText" dxfId="191" priority="1" operator="containsText" text="Low">
      <formula>NOT(ISERROR(SEARCH("Low",D16)))</formula>
    </cfRule>
    <cfRule type="containsText" dxfId="190" priority="2" operator="containsText" text="Medium">
      <formula>NOT(ISERROR(SEARCH("Medium",D16)))</formula>
    </cfRule>
    <cfRule type="containsText" dxfId="189" priority="3" operator="containsText" text="High">
      <formula>NOT(ISERROR(SEARCH("High",D16)))</formula>
    </cfRule>
    <cfRule type="containsText" dxfId="188" priority="23" operator="containsText" text="Low">
      <formula>NOT(ISERROR(SEARCH("Low",D16)))</formula>
    </cfRule>
    <cfRule type="containsText" dxfId="187" priority="24" operator="containsText" text="Medium">
      <formula>NOT(ISERROR(SEARCH("Medium",D16)))</formula>
    </cfRule>
    <cfRule type="containsText" dxfId="186" priority="25" operator="containsText" text="High">
      <formula>NOT(ISERROR(SEARCH("High",D16)))</formula>
    </cfRule>
    <cfRule type="containsText" dxfId="185" priority="26" operator="containsText" text="High">
      <formula>NOT(ISERROR(SEARCH("High",D16)))</formula>
    </cfRule>
  </conditionalFormatting>
  <dataValidations count="2">
    <dataValidation allowBlank="1" showInputMessage="1" showErrorMessage="1" prompt="Please input any additional data sources you may have regarding Attraction_x000a_" sqref="B15" xr:uid="{00000000-0002-0000-0900-000000000000}"/>
    <dataValidation type="textLength" errorStyle="information" operator="lessThan" allowBlank="1" showInputMessage="1" showErrorMessage="1" error="Response must be less than 500 characters" sqref="F16:L20 F13:L14 F9:L11" xr:uid="{00000000-0002-0000-0900-000001000000}">
      <formula1>501</formula1>
    </dataValidation>
  </dataValidations>
  <pageMargins left="0.7" right="0.7" top="0.75" bottom="0.75" header="0.3" footer="0.3"/>
  <pageSetup paperSize="30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Please select one of the priority ratings" xr:uid="{00000000-0002-0000-0900-000002000000}">
          <x14:formula1>
            <xm:f>'Backend Inputs'!$C$2:$C$6</xm:f>
          </x14:formula1>
          <xm:sqref>D9:E11 D13:E14 D16:E20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2833F"/>
  </sheetPr>
  <dimension ref="A1:AU103"/>
  <sheetViews>
    <sheetView showGridLines="0" zoomScaleNormal="100" workbookViewId="0"/>
  </sheetViews>
  <sheetFormatPr defaultColWidth="9.453125" defaultRowHeight="14.5"/>
  <cols>
    <col min="1" max="1" width="8.453125" customWidth="1"/>
    <col min="2" max="2" width="45.453125" customWidth="1"/>
    <col min="3" max="8" width="9.453125" customWidth="1"/>
    <col min="14" max="47" width="9.453125" style="2"/>
  </cols>
  <sheetData>
    <row r="1" spans="1:47" ht="94" customHeight="1">
      <c r="A1" s="2"/>
      <c r="B1" s="2"/>
      <c r="C1" s="2"/>
      <c r="D1" s="2"/>
      <c r="E1" s="2"/>
      <c r="F1" s="2"/>
      <c r="G1" s="2"/>
      <c r="H1" s="2"/>
      <c r="I1" s="2"/>
      <c r="J1" s="2"/>
      <c r="K1" s="2"/>
      <c r="L1" s="2"/>
      <c r="M1" s="2"/>
    </row>
    <row r="2" spans="1:47" ht="145.5" customHeight="1">
      <c r="A2" s="2"/>
      <c r="B2" s="713" t="s">
        <v>318</v>
      </c>
      <c r="C2" s="713"/>
      <c r="D2" s="713"/>
      <c r="E2" s="713"/>
      <c r="F2" s="713"/>
      <c r="G2" s="713"/>
      <c r="H2" s="713"/>
      <c r="I2" s="713"/>
      <c r="J2" s="713"/>
      <c r="K2" s="713"/>
      <c r="L2" s="713"/>
      <c r="M2" s="713"/>
    </row>
    <row r="3" spans="1:47" ht="72.75" customHeight="1">
      <c r="A3" s="2"/>
      <c r="B3" s="569" t="s">
        <v>663</v>
      </c>
      <c r="C3" s="569"/>
      <c r="D3" s="569"/>
      <c r="E3" s="569"/>
      <c r="F3" s="569"/>
      <c r="G3" s="569"/>
      <c r="H3" s="569"/>
      <c r="I3" s="569"/>
      <c r="J3" s="569"/>
      <c r="K3" s="569"/>
      <c r="L3" s="569"/>
      <c r="M3" s="188"/>
      <c r="N3" s="142"/>
    </row>
    <row r="4" spans="1:47" ht="34.5" customHeight="1">
      <c r="A4" s="2"/>
      <c r="B4" s="569" t="s">
        <v>371</v>
      </c>
      <c r="C4" s="569"/>
      <c r="D4" s="569"/>
      <c r="E4" s="569"/>
      <c r="F4" s="569"/>
      <c r="G4" s="569"/>
      <c r="H4" s="569"/>
      <c r="I4" s="569"/>
      <c r="J4" s="569"/>
      <c r="K4" s="569"/>
      <c r="L4" s="569"/>
      <c r="M4" s="188"/>
    </row>
    <row r="5" spans="1:47" s="10" customFormat="1" ht="23.15" customHeight="1">
      <c r="A5" s="9"/>
      <c r="B5" s="718" t="s">
        <v>657</v>
      </c>
      <c r="C5" s="716"/>
      <c r="D5" s="716"/>
      <c r="E5" s="716"/>
      <c r="F5" s="716"/>
      <c r="G5" s="716"/>
      <c r="H5" s="716"/>
      <c r="I5" s="716"/>
      <c r="J5" s="716"/>
      <c r="K5" s="716"/>
      <c r="L5" s="716"/>
      <c r="M5" s="9"/>
      <c r="N5" s="9"/>
      <c r="O5" s="9"/>
      <c r="P5" s="9"/>
      <c r="Q5" s="717"/>
      <c r="R5" s="717"/>
      <c r="S5" s="717"/>
      <c r="T5" s="717"/>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s="10" customFormat="1" ht="23.15" customHeight="1">
      <c r="A6" s="9"/>
      <c r="B6" s="715" t="s">
        <v>658</v>
      </c>
      <c r="C6" s="715"/>
      <c r="D6" s="715"/>
      <c r="E6" s="715"/>
      <c r="F6" s="715"/>
      <c r="G6" s="715"/>
      <c r="H6" s="715"/>
      <c r="I6" s="715"/>
      <c r="J6" s="715"/>
      <c r="K6" s="715"/>
      <c r="L6" s="715"/>
      <c r="M6" s="9"/>
      <c r="N6" s="9"/>
      <c r="O6" s="9"/>
      <c r="P6" s="9"/>
      <c r="Q6" s="717"/>
      <c r="R6" s="717"/>
      <c r="S6" s="717"/>
      <c r="T6" s="717"/>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s="10" customFormat="1" ht="23.15" customHeight="1">
      <c r="A7" s="9"/>
      <c r="B7" s="715" t="s">
        <v>659</v>
      </c>
      <c r="C7" s="716"/>
      <c r="D7" s="716"/>
      <c r="E7" s="716"/>
      <c r="F7" s="716"/>
      <c r="G7" s="716"/>
      <c r="H7" s="716"/>
      <c r="I7" s="716"/>
      <c r="J7" s="716"/>
      <c r="K7" s="716"/>
      <c r="L7" s="716"/>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s="10" customFormat="1" ht="23.15" customHeight="1">
      <c r="A8" s="9"/>
      <c r="B8" s="715" t="s">
        <v>660</v>
      </c>
      <c r="C8" s="716"/>
      <c r="D8" s="716"/>
      <c r="E8" s="716"/>
      <c r="F8" s="716"/>
      <c r="G8" s="716"/>
      <c r="H8" s="716"/>
      <c r="I8" s="716"/>
      <c r="J8" s="716"/>
      <c r="K8" s="716"/>
      <c r="L8" s="716"/>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43.5" customHeight="1">
      <c r="A9" s="2"/>
      <c r="B9" s="714" t="s">
        <v>511</v>
      </c>
      <c r="C9" s="714"/>
      <c r="D9" s="714"/>
      <c r="E9" s="714"/>
      <c r="F9" s="714"/>
      <c r="G9" s="714"/>
      <c r="H9" s="714"/>
      <c r="I9" s="714"/>
      <c r="J9" s="714"/>
      <c r="K9" s="714"/>
      <c r="L9" s="714"/>
      <c r="M9" s="2"/>
    </row>
    <row r="10" spans="1:47" ht="18.649999999999999" customHeight="1">
      <c r="A10" s="2"/>
      <c r="B10" s="673" t="s">
        <v>661</v>
      </c>
      <c r="C10" s="673"/>
      <c r="D10" s="673"/>
      <c r="E10" s="673"/>
      <c r="F10" s="673"/>
      <c r="G10" s="673"/>
      <c r="H10" s="673"/>
      <c r="I10" s="673"/>
      <c r="J10" s="673"/>
      <c r="K10" s="673"/>
      <c r="L10" s="673"/>
      <c r="M10" s="2"/>
    </row>
    <row r="11" spans="1:47" ht="65.5" customHeight="1">
      <c r="A11" s="2"/>
      <c r="B11" s="720" t="s">
        <v>662</v>
      </c>
      <c r="C11" s="720"/>
      <c r="D11" s="720"/>
      <c r="E11" s="720"/>
      <c r="F11" s="720"/>
      <c r="G11" s="720"/>
      <c r="H11" s="720"/>
      <c r="I11" s="720"/>
      <c r="J11" s="720"/>
      <c r="K11" s="720"/>
      <c r="L11" s="720"/>
      <c r="M11" s="2"/>
    </row>
    <row r="12" spans="1:47" ht="28.5" customHeight="1">
      <c r="A12" s="2"/>
      <c r="B12" s="719" t="s">
        <v>674</v>
      </c>
      <c r="C12" s="719"/>
      <c r="D12" s="719"/>
      <c r="E12" s="719"/>
      <c r="F12" s="719"/>
      <c r="G12" s="719"/>
      <c r="H12" s="719"/>
      <c r="I12" s="719"/>
      <c r="J12" s="719"/>
      <c r="K12" s="719"/>
      <c r="L12" s="719"/>
      <c r="M12" s="2"/>
    </row>
    <row r="13" spans="1:47" ht="15.5">
      <c r="A13" s="2"/>
      <c r="B13" s="2"/>
      <c r="C13" s="2"/>
      <c r="D13" s="2"/>
      <c r="E13" s="2"/>
      <c r="F13" s="2"/>
      <c r="G13" s="2"/>
      <c r="H13" s="2"/>
      <c r="I13" s="2"/>
      <c r="J13" s="2"/>
      <c r="K13" s="2"/>
      <c r="L13" s="5"/>
      <c r="M13" s="2"/>
    </row>
    <row r="14" spans="1:47">
      <c r="A14" s="2"/>
      <c r="B14" s="2"/>
      <c r="C14" s="2"/>
      <c r="D14" s="2"/>
      <c r="E14" s="2"/>
      <c r="F14" s="2"/>
      <c r="G14" s="2"/>
      <c r="H14" s="2"/>
      <c r="I14" s="2"/>
      <c r="J14" s="2"/>
      <c r="K14" s="2"/>
      <c r="L14" s="2"/>
      <c r="M14" s="2"/>
    </row>
    <row r="15" spans="1:47">
      <c r="A15" s="2"/>
      <c r="B15" s="2"/>
      <c r="C15" s="2"/>
      <c r="D15" s="2"/>
      <c r="E15" s="2"/>
      <c r="F15" s="2"/>
      <c r="G15" s="2"/>
      <c r="H15" s="2"/>
      <c r="I15" s="2"/>
      <c r="J15" s="2"/>
      <c r="K15" s="2"/>
      <c r="L15" s="2"/>
      <c r="M15" s="2"/>
    </row>
    <row r="16" spans="1:47">
      <c r="A16" s="2"/>
      <c r="B16" s="2"/>
      <c r="C16" s="2"/>
      <c r="D16" s="2"/>
      <c r="E16" s="2"/>
      <c r="F16" s="2"/>
      <c r="G16" s="2"/>
      <c r="H16" s="2"/>
      <c r="I16" s="2"/>
      <c r="J16" s="2"/>
      <c r="K16" s="2"/>
      <c r="L16" s="2"/>
      <c r="M16" s="2"/>
    </row>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sheetData>
  <sheetProtection algorithmName="SHA-256" hashValue="GjMRVZlCSOxJBuYQjlXgVxyNUKBy1s2yuk8YOh12U0A=" saltValue="goKfdSjP+iNOGvGWZiVH6Q==" spinCount="100000" sheet="1" formatRows="0"/>
  <mergeCells count="13">
    <mergeCell ref="Q6:T6"/>
    <mergeCell ref="Q5:T5"/>
    <mergeCell ref="B6:L6"/>
    <mergeCell ref="B5:L5"/>
    <mergeCell ref="B12:L12"/>
    <mergeCell ref="B11:L11"/>
    <mergeCell ref="B10:L10"/>
    <mergeCell ref="B2:M2"/>
    <mergeCell ref="B3:L3"/>
    <mergeCell ref="B4:L4"/>
    <mergeCell ref="B9:L9"/>
    <mergeCell ref="B8:L8"/>
    <mergeCell ref="B7:L7"/>
  </mergeCells>
  <dataValidations count="5">
    <dataValidation allowBlank="1" showErrorMessage="1" prompt="Please click the link to proceed with workforce culture." sqref="B6:L6" xr:uid="{00000000-0002-0000-0A00-000000000000}"/>
    <dataValidation allowBlank="1" showErrorMessage="1" prompt="Please click the link to proceed with workforce capabilities." sqref="B7:L8 B5:L5 B11:B12" xr:uid="{00000000-0002-0000-0A00-000001000000}"/>
    <dataValidation allowBlank="1" showInputMessage="1" showErrorMessage="1" prompt="Please click the link to proceed with workforce metrics." sqref="B6:L6" xr:uid="{00000000-0002-0000-0A00-000002000000}"/>
    <dataValidation allowBlank="1" showErrorMessage="1" sqref="B9:B10 C9:L9" xr:uid="{00000000-0002-0000-0A00-000003000000}"/>
    <dataValidation allowBlank="1" showErrorMessage="1" prompt="Please click the link to proceed with workforce metrics." sqref="B5:L5" xr:uid="{00000000-0002-0000-0A00-000004000000}"/>
  </dataValidations>
  <pageMargins left="0.7" right="0.7" top="0.75" bottom="0.75" header="0.3" footer="0.3"/>
  <pageSetup paperSize="30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2833F"/>
    <pageSetUpPr autoPageBreaks="0"/>
  </sheetPr>
  <dimension ref="A1:AH74"/>
  <sheetViews>
    <sheetView showGridLines="0" zoomScaleNormal="100" workbookViewId="0"/>
  </sheetViews>
  <sheetFormatPr defaultColWidth="9.453125" defaultRowHeight="14.5"/>
  <cols>
    <col min="1" max="1" width="8.453125" customWidth="1"/>
    <col min="2" max="2" width="45.453125" customWidth="1"/>
    <col min="3" max="8" width="9.453125" customWidth="1"/>
    <col min="14" max="33" width="9.453125" style="2"/>
  </cols>
  <sheetData>
    <row r="1" spans="1:18" ht="94.5" customHeight="1">
      <c r="A1" s="2"/>
      <c r="B1" s="2"/>
      <c r="C1" s="2"/>
      <c r="D1" s="2"/>
      <c r="E1" s="2"/>
      <c r="F1" s="2"/>
      <c r="G1" s="2"/>
      <c r="H1" s="2"/>
      <c r="I1" s="2"/>
      <c r="J1" s="2"/>
      <c r="K1" s="2"/>
      <c r="L1" s="2"/>
      <c r="M1" s="2"/>
    </row>
    <row r="2" spans="1:18" ht="145.5" customHeight="1">
      <c r="A2" s="2"/>
      <c r="B2" s="194" t="s">
        <v>219</v>
      </c>
      <c r="C2" s="119"/>
      <c r="D2" s="119"/>
      <c r="E2" s="119"/>
      <c r="F2" s="119"/>
      <c r="G2" s="119"/>
      <c r="H2" s="119"/>
      <c r="I2" s="4"/>
      <c r="J2" s="568"/>
      <c r="K2" s="568"/>
      <c r="L2" s="568"/>
      <c r="M2" s="568"/>
    </row>
    <row r="3" spans="1:18" ht="29.25" customHeight="1">
      <c r="A3" s="2"/>
      <c r="B3" s="723" t="s">
        <v>380</v>
      </c>
      <c r="C3" s="723"/>
      <c r="D3" s="723"/>
      <c r="E3" s="723"/>
      <c r="F3" s="723"/>
      <c r="G3" s="723"/>
      <c r="H3" s="723"/>
      <c r="I3" s="723"/>
      <c r="J3" s="723"/>
      <c r="K3" s="723"/>
      <c r="L3" s="723"/>
      <c r="M3" s="189"/>
    </row>
    <row r="4" spans="1:18" ht="35.5" customHeight="1">
      <c r="A4" s="2"/>
      <c r="B4" s="724" t="s">
        <v>680</v>
      </c>
      <c r="C4" s="724"/>
      <c r="D4" s="724"/>
      <c r="E4" s="724"/>
      <c r="F4" s="724"/>
      <c r="G4" s="724"/>
      <c r="H4" s="724"/>
      <c r="I4" s="724"/>
      <c r="J4" s="724"/>
      <c r="K4" s="724"/>
      <c r="L4" s="724"/>
      <c r="M4" s="724"/>
    </row>
    <row r="5" spans="1:18" ht="86.15" customHeight="1">
      <c r="A5" s="2"/>
      <c r="B5" s="725" t="s">
        <v>381</v>
      </c>
      <c r="C5" s="725"/>
      <c r="D5" s="725"/>
      <c r="E5" s="725"/>
      <c r="F5" s="725"/>
      <c r="G5" s="725"/>
      <c r="H5" s="725"/>
      <c r="I5" s="725"/>
      <c r="J5" s="725"/>
      <c r="K5" s="725"/>
      <c r="L5" s="725"/>
      <c r="M5" s="190"/>
    </row>
    <row r="6" spans="1:18" ht="34.5" customHeight="1">
      <c r="A6" s="2"/>
      <c r="B6" s="726" t="s">
        <v>681</v>
      </c>
      <c r="C6" s="727"/>
      <c r="D6" s="727"/>
      <c r="E6" s="727"/>
      <c r="F6" s="727"/>
      <c r="G6" s="727"/>
      <c r="H6" s="727"/>
      <c r="I6" s="727"/>
      <c r="J6" s="727"/>
      <c r="K6" s="727"/>
      <c r="L6" s="727"/>
      <c r="M6" s="120"/>
    </row>
    <row r="7" spans="1:18" ht="36.65" customHeight="1">
      <c r="A7" s="2"/>
      <c r="B7" s="642" t="s">
        <v>745</v>
      </c>
      <c r="C7" s="642"/>
      <c r="D7" s="642"/>
      <c r="E7" s="642"/>
      <c r="F7" s="642"/>
      <c r="G7" s="642"/>
      <c r="H7" s="642"/>
      <c r="I7" s="642"/>
      <c r="J7" s="642"/>
      <c r="K7" s="642"/>
      <c r="L7" s="642"/>
      <c r="M7" s="2"/>
    </row>
    <row r="8" spans="1:18" ht="11.5" customHeight="1">
      <c r="A8" s="2"/>
      <c r="B8" s="121"/>
      <c r="C8" s="122"/>
      <c r="D8" s="122"/>
      <c r="E8" s="122"/>
      <c r="F8" s="122"/>
      <c r="G8" s="122"/>
      <c r="H8" s="122"/>
      <c r="I8" s="122"/>
      <c r="J8" s="122"/>
      <c r="K8" s="122"/>
      <c r="L8" s="2"/>
      <c r="M8" s="2"/>
    </row>
    <row r="9" spans="1:18" ht="34" customHeight="1">
      <c r="A9" s="2"/>
      <c r="B9" s="216" t="s">
        <v>653</v>
      </c>
      <c r="C9" s="206"/>
      <c r="D9" s="206"/>
      <c r="E9" s="206"/>
      <c r="F9" s="206"/>
      <c r="G9" s="206"/>
      <c r="H9" s="206"/>
      <c r="I9" s="206"/>
      <c r="J9" s="206"/>
      <c r="K9" s="206"/>
      <c r="L9" s="206"/>
      <c r="M9" s="2"/>
      <c r="R9" s="314"/>
    </row>
    <row r="10" spans="1:18" ht="33.65" customHeight="1">
      <c r="A10" s="2"/>
      <c r="B10" s="714" t="s">
        <v>372</v>
      </c>
      <c r="C10" s="714"/>
      <c r="D10" s="714"/>
      <c r="E10" s="714"/>
      <c r="F10" s="714"/>
      <c r="G10" s="714"/>
      <c r="H10" s="714"/>
      <c r="I10" s="714"/>
      <c r="J10" s="714"/>
      <c r="K10" s="714"/>
      <c r="L10" s="714"/>
      <c r="M10" s="123"/>
    </row>
    <row r="11" spans="1:18" ht="42.65" customHeight="1">
      <c r="A11" s="2"/>
      <c r="B11" s="728" t="s">
        <v>375</v>
      </c>
      <c r="C11" s="729"/>
      <c r="D11" s="729"/>
      <c r="E11" s="729"/>
      <c r="F11" s="729"/>
      <c r="G11" s="729"/>
      <c r="H11" s="729"/>
      <c r="I11" s="729"/>
      <c r="J11" s="729"/>
      <c r="K11" s="729"/>
      <c r="L11" s="729"/>
      <c r="M11" s="123"/>
    </row>
    <row r="12" spans="1:18" ht="14.15" customHeight="1">
      <c r="A12" s="2"/>
      <c r="B12" s="273"/>
      <c r="C12" s="274"/>
      <c r="D12" s="274"/>
      <c r="E12" s="274"/>
      <c r="F12" s="274"/>
      <c r="G12" s="274"/>
      <c r="H12" s="274"/>
      <c r="I12" s="274"/>
      <c r="J12" s="274"/>
      <c r="K12" s="274"/>
      <c r="L12" s="274"/>
      <c r="M12" s="123"/>
    </row>
    <row r="13" spans="1:18" ht="36" customHeight="1">
      <c r="A13" s="2"/>
      <c r="B13" s="721" t="s">
        <v>220</v>
      </c>
      <c r="C13" s="721"/>
      <c r="D13" s="721"/>
      <c r="E13" s="721"/>
      <c r="F13" s="721"/>
      <c r="G13" s="721"/>
      <c r="H13" s="721"/>
      <c r="I13" s="721"/>
      <c r="J13" s="721"/>
      <c r="K13" s="721"/>
      <c r="L13" s="721"/>
      <c r="M13" s="276"/>
    </row>
    <row r="14" spans="1:18" ht="51" customHeight="1">
      <c r="A14" s="2"/>
      <c r="B14" s="721" t="s">
        <v>221</v>
      </c>
      <c r="C14" s="721"/>
      <c r="D14" s="721"/>
      <c r="E14" s="721"/>
      <c r="F14" s="721"/>
      <c r="G14" s="721"/>
      <c r="H14" s="721"/>
      <c r="I14" s="721"/>
      <c r="J14" s="721"/>
      <c r="K14" s="721"/>
      <c r="L14" s="721"/>
      <c r="M14" s="276"/>
    </row>
    <row r="15" spans="1:18" ht="56.25" customHeight="1">
      <c r="A15" s="2"/>
      <c r="B15" s="721" t="s">
        <v>373</v>
      </c>
      <c r="C15" s="721"/>
      <c r="D15" s="721"/>
      <c r="E15" s="721"/>
      <c r="F15" s="721"/>
      <c r="G15" s="721"/>
      <c r="H15" s="721"/>
      <c r="I15" s="721"/>
      <c r="J15" s="721"/>
      <c r="K15" s="721"/>
      <c r="L15" s="721"/>
      <c r="M15" s="37"/>
    </row>
    <row r="16" spans="1:18" ht="45" customHeight="1">
      <c r="A16" s="2"/>
      <c r="B16" s="722" t="s">
        <v>320</v>
      </c>
      <c r="C16" s="722"/>
      <c r="D16" s="722"/>
      <c r="E16" s="722"/>
      <c r="F16" s="722"/>
      <c r="G16" s="722"/>
      <c r="H16" s="722"/>
      <c r="I16" s="722"/>
      <c r="J16" s="722"/>
      <c r="K16" s="722"/>
      <c r="L16" s="722"/>
      <c r="M16" s="276"/>
    </row>
    <row r="17" spans="1:30" ht="49" customHeight="1">
      <c r="A17" s="2"/>
      <c r="B17" s="722" t="s">
        <v>396</v>
      </c>
      <c r="C17" s="721"/>
      <c r="D17" s="721"/>
      <c r="E17" s="721"/>
      <c r="F17" s="721"/>
      <c r="G17" s="721"/>
      <c r="H17" s="721"/>
      <c r="I17" s="721"/>
      <c r="J17" s="721"/>
      <c r="K17" s="721"/>
      <c r="L17" s="721"/>
      <c r="M17" s="276"/>
    </row>
    <row r="18" spans="1:30" ht="32.15" customHeight="1">
      <c r="A18" s="2"/>
      <c r="B18" s="722" t="s">
        <v>374</v>
      </c>
      <c r="C18" s="722"/>
      <c r="D18" s="722"/>
      <c r="E18" s="722"/>
      <c r="F18" s="722"/>
      <c r="G18" s="722"/>
      <c r="H18" s="722"/>
      <c r="I18" s="722"/>
      <c r="J18" s="722"/>
      <c r="K18" s="722"/>
      <c r="L18" s="722"/>
      <c r="M18" s="196"/>
    </row>
    <row r="19" spans="1:30" ht="36" customHeight="1">
      <c r="A19" s="2"/>
      <c r="B19" s="722" t="s">
        <v>183</v>
      </c>
      <c r="C19" s="722"/>
      <c r="D19" s="722"/>
      <c r="E19" s="722"/>
      <c r="F19" s="722"/>
      <c r="G19" s="722"/>
      <c r="H19" s="722"/>
      <c r="I19" s="722"/>
      <c r="J19" s="722"/>
      <c r="K19" s="722"/>
      <c r="L19" s="722"/>
      <c r="M19" s="196"/>
    </row>
    <row r="20" spans="1:30" ht="13.5" customHeight="1">
      <c r="A20" s="2"/>
      <c r="B20" s="268"/>
      <c r="C20" s="268"/>
      <c r="D20" s="268"/>
      <c r="E20" s="268"/>
      <c r="F20" s="268"/>
      <c r="G20" s="268"/>
      <c r="H20" s="268"/>
      <c r="I20" s="268"/>
      <c r="J20" s="268"/>
      <c r="K20" s="268"/>
      <c r="L20" s="268"/>
      <c r="M20" s="196"/>
    </row>
    <row r="21" spans="1:30" ht="68.5" customHeight="1">
      <c r="A21" s="2"/>
      <c r="B21" s="733" t="s">
        <v>397</v>
      </c>
      <c r="C21" s="733"/>
      <c r="D21" s="733"/>
      <c r="E21" s="733"/>
      <c r="F21" s="733"/>
      <c r="G21" s="733"/>
      <c r="H21" s="733"/>
      <c r="I21" s="733"/>
      <c r="J21" s="733"/>
      <c r="K21" s="733"/>
      <c r="L21" s="733"/>
      <c r="M21" s="196"/>
    </row>
    <row r="22" spans="1:30" ht="27.75" customHeight="1">
      <c r="A22" s="2"/>
      <c r="B22" s="73" t="s">
        <v>682</v>
      </c>
      <c r="C22" s="74"/>
      <c r="D22" s="74"/>
      <c r="E22" s="74"/>
      <c r="F22" s="74"/>
      <c r="G22" s="74"/>
      <c r="H22" s="75"/>
      <c r="I22" s="74"/>
      <c r="J22" s="74"/>
      <c r="K22" s="74"/>
      <c r="L22" s="74"/>
      <c r="M22" s="74"/>
      <c r="O22" s="143"/>
      <c r="P22" s="144"/>
      <c r="Q22" s="144"/>
      <c r="R22" s="144"/>
      <c r="S22" s="144"/>
      <c r="T22" s="144"/>
      <c r="U22" s="145"/>
      <c r="V22" s="146"/>
      <c r="W22" s="146"/>
      <c r="X22" s="146"/>
      <c r="Y22" s="146"/>
      <c r="Z22" s="146"/>
      <c r="AA22" s="146"/>
      <c r="AB22" s="146"/>
      <c r="AC22" s="146"/>
      <c r="AD22" s="146"/>
    </row>
    <row r="23" spans="1:30" ht="14.25" customHeight="1">
      <c r="A23" s="2"/>
      <c r="B23" s="124"/>
      <c r="C23" s="124"/>
      <c r="D23" s="124"/>
      <c r="E23" s="124"/>
      <c r="F23" s="124"/>
      <c r="G23" s="124"/>
      <c r="H23" s="124"/>
      <c r="I23" s="124"/>
      <c r="J23" s="124"/>
      <c r="K23" s="124"/>
      <c r="L23" s="124"/>
      <c r="M23" s="124"/>
      <c r="P23" s="126"/>
      <c r="Q23" s="126"/>
      <c r="R23" s="126"/>
      <c r="S23" s="126"/>
      <c r="T23" s="126"/>
      <c r="U23" s="126"/>
      <c r="V23" s="126"/>
      <c r="W23" s="126"/>
      <c r="X23" s="126"/>
      <c r="Y23" s="126"/>
      <c r="Z23" s="126"/>
      <c r="AA23" s="126"/>
      <c r="AB23" s="126"/>
      <c r="AC23" s="126"/>
      <c r="AD23" s="126"/>
    </row>
    <row r="24" spans="1:30" ht="45.75" customHeight="1">
      <c r="A24" s="2"/>
      <c r="B24" s="327" t="s">
        <v>120</v>
      </c>
      <c r="C24" s="125"/>
      <c r="D24" s="737" t="s">
        <v>655</v>
      </c>
      <c r="E24" s="738"/>
      <c r="F24" s="738"/>
      <c r="G24" s="737" t="s">
        <v>654</v>
      </c>
      <c r="H24" s="737"/>
      <c r="I24" s="737"/>
      <c r="J24" s="737" t="s">
        <v>324</v>
      </c>
      <c r="K24" s="737"/>
      <c r="L24" s="737"/>
      <c r="M24" s="126"/>
      <c r="N24" s="321"/>
      <c r="O24" s="126"/>
      <c r="P24" s="126"/>
      <c r="Q24" s="126"/>
      <c r="R24" s="126"/>
      <c r="S24" s="126"/>
      <c r="T24" s="126"/>
      <c r="U24" s="126"/>
      <c r="V24" s="126"/>
      <c r="W24" s="126"/>
      <c r="X24" s="126"/>
    </row>
    <row r="25" spans="1:30" ht="23.5" customHeight="1">
      <c r="A25" s="2"/>
      <c r="B25" s="328" t="s">
        <v>127</v>
      </c>
      <c r="C25" s="104"/>
      <c r="D25" s="734" t="s">
        <v>248</v>
      </c>
      <c r="E25" s="734"/>
      <c r="F25" s="734"/>
      <c r="G25" s="734" t="s">
        <v>249</v>
      </c>
      <c r="H25" s="734"/>
      <c r="I25" s="734"/>
      <c r="J25" s="735" t="s">
        <v>481</v>
      </c>
      <c r="K25" s="736"/>
      <c r="L25" s="736"/>
      <c r="M25" s="126"/>
      <c r="N25" s="321"/>
      <c r="O25" s="126"/>
      <c r="P25" s="126"/>
      <c r="Q25" s="126"/>
      <c r="R25" s="126"/>
      <c r="S25" s="126"/>
      <c r="T25" s="126"/>
      <c r="U25" s="126"/>
      <c r="V25" s="126"/>
      <c r="W25" s="126"/>
      <c r="X25" s="126"/>
    </row>
    <row r="26" spans="1:30" ht="27" customHeight="1" thickBot="1">
      <c r="A26" s="2"/>
      <c r="B26" s="742" t="s">
        <v>468</v>
      </c>
      <c r="C26" s="742"/>
      <c r="D26" s="751" t="str">
        <f>IF('Data - Workforce Characteristic'!D62="", HYPERLINK("#'Data - Workforce Characteristic'!D62","No input recorded. Click here to enter total FTE in Part A"),'Data - Workforce Characteristic'!D62)</f>
        <v>No input recorded. Click here to enter total FTE in Part A</v>
      </c>
      <c r="E26" s="751"/>
      <c r="F26" s="751"/>
      <c r="G26" s="752" t="str">
        <f>IF('Data - Workforce Characteristic'!E62="", HYPERLINK("#'Data - Workforce Characteristic'!E62","No input recorded. Click here to enter total headcount in Part A"),'Data - Workforce Characteristic'!E62)</f>
        <v>No input recorded. Click here to enter total headcount in Part A</v>
      </c>
      <c r="H26" s="752"/>
      <c r="I26" s="752"/>
      <c r="J26" s="55"/>
      <c r="K26" s="275"/>
      <c r="L26" s="275"/>
      <c r="M26" s="126"/>
      <c r="N26" s="321"/>
      <c r="O26" s="126"/>
      <c r="P26" s="126"/>
      <c r="Q26" s="126"/>
      <c r="R26" s="126"/>
      <c r="S26" s="126"/>
      <c r="T26" s="126"/>
      <c r="U26" s="126"/>
      <c r="V26" s="126"/>
      <c r="W26" s="126"/>
      <c r="X26" s="126"/>
    </row>
    <row r="27" spans="1:30" ht="23.5" customHeight="1" thickTop="1" thickBot="1">
      <c r="A27" s="2"/>
      <c r="B27" s="753" t="s">
        <v>469</v>
      </c>
      <c r="C27" s="753"/>
      <c r="D27" s="55"/>
      <c r="E27" s="275"/>
      <c r="F27" s="55"/>
      <c r="G27" s="55"/>
      <c r="H27" s="275"/>
      <c r="I27" s="55"/>
      <c r="J27" s="275"/>
      <c r="K27" s="275"/>
      <c r="L27" s="275"/>
      <c r="M27" s="126"/>
      <c r="N27" s="321"/>
      <c r="O27" s="126"/>
      <c r="P27" s="126"/>
      <c r="Q27" s="126"/>
      <c r="R27" s="126"/>
      <c r="S27" s="126"/>
      <c r="T27" s="126"/>
      <c r="U27" s="126"/>
      <c r="V27" s="126"/>
      <c r="W27" s="126"/>
      <c r="X27" s="126"/>
    </row>
    <row r="28" spans="1:30" ht="30" customHeight="1" thickTop="1" thickBot="1">
      <c r="A28" s="2"/>
      <c r="B28" s="742" t="str">
        <f>'Data - Workforce Characteristic'!B105</f>
        <v>Disability support worker (DSW) - General</v>
      </c>
      <c r="C28" s="742"/>
      <c r="D28" s="732"/>
      <c r="E28" s="732"/>
      <c r="F28" s="732"/>
      <c r="G28" s="732"/>
      <c r="H28" s="732"/>
      <c r="I28" s="732"/>
      <c r="J28" s="739"/>
      <c r="K28" s="732"/>
      <c r="L28" s="732"/>
      <c r="M28" s="146"/>
      <c r="N28" s="322"/>
      <c r="O28" s="146"/>
      <c r="P28" s="146"/>
      <c r="Q28" s="146"/>
      <c r="R28" s="146"/>
      <c r="S28" s="146"/>
      <c r="T28" s="146"/>
      <c r="U28" s="146"/>
      <c r="V28" s="146"/>
      <c r="W28" s="146"/>
      <c r="X28" s="146"/>
    </row>
    <row r="29" spans="1:30" ht="30" customHeight="1" thickTop="1" thickBot="1">
      <c r="A29" s="2"/>
      <c r="B29" s="742" t="str">
        <f>'Data - Workforce Characteristic'!B106</f>
        <v>Disability support worker (DSW) - Advanced (Specialised)</v>
      </c>
      <c r="C29" s="742"/>
      <c r="D29" s="740"/>
      <c r="E29" s="741"/>
      <c r="F29" s="741"/>
      <c r="G29" s="731"/>
      <c r="H29" s="731"/>
      <c r="I29" s="731"/>
      <c r="J29" s="739"/>
      <c r="K29" s="732"/>
      <c r="L29" s="732"/>
      <c r="M29" s="2"/>
    </row>
    <row r="30" spans="1:30" ht="30" customHeight="1" thickTop="1" thickBot="1">
      <c r="A30" s="2"/>
      <c r="B30" s="742" t="str">
        <f>'Data - Workforce Characteristic'!B107</f>
        <v>Disability support worker (DSW) - Advanced (Identity)</v>
      </c>
      <c r="C30" s="742"/>
      <c r="D30" s="730"/>
      <c r="E30" s="731"/>
      <c r="F30" s="731"/>
      <c r="G30" s="731"/>
      <c r="H30" s="731"/>
      <c r="I30" s="731"/>
      <c r="J30" s="739"/>
      <c r="K30" s="732"/>
      <c r="L30" s="732"/>
      <c r="M30" s="2"/>
    </row>
    <row r="31" spans="1:30" ht="30" customHeight="1" thickTop="1" thickBot="1">
      <c r="A31" s="2"/>
      <c r="B31" s="742" t="str">
        <f>'Data - Workforce Characteristic'!B108</f>
        <v>Supervision and management</v>
      </c>
      <c r="C31" s="742"/>
      <c r="D31" s="730"/>
      <c r="E31" s="731"/>
      <c r="F31" s="731"/>
      <c r="G31" s="731"/>
      <c r="H31" s="731"/>
      <c r="I31" s="731"/>
      <c r="J31" s="739"/>
      <c r="K31" s="732"/>
      <c r="L31" s="732"/>
      <c r="M31" s="2"/>
    </row>
    <row r="32" spans="1:30" ht="30" customHeight="1" thickTop="1" thickBot="1">
      <c r="A32" s="2"/>
      <c r="B32" s="742" t="str">
        <f>'Data - Workforce Characteristic'!B109</f>
        <v>Allied Health</v>
      </c>
      <c r="C32" s="742"/>
      <c r="D32" s="745"/>
      <c r="E32" s="746"/>
      <c r="F32" s="746"/>
      <c r="G32" s="731"/>
      <c r="H32" s="731"/>
      <c r="I32" s="731"/>
      <c r="J32" s="739"/>
      <c r="K32" s="732"/>
      <c r="L32" s="732"/>
      <c r="M32" s="2"/>
    </row>
    <row r="33" spans="1:20" ht="30" customHeight="1" thickTop="1" thickBot="1">
      <c r="A33" s="2"/>
      <c r="B33" s="742" t="str">
        <f>'Data - Workforce Characteristic'!B110</f>
        <v>Ancillary work</v>
      </c>
      <c r="C33" s="742"/>
      <c r="D33" s="730"/>
      <c r="E33" s="731"/>
      <c r="F33" s="731"/>
      <c r="G33" s="731"/>
      <c r="H33" s="731"/>
      <c r="I33" s="731"/>
      <c r="J33" s="739"/>
      <c r="K33" s="732"/>
      <c r="L33" s="732"/>
      <c r="M33" s="2"/>
    </row>
    <row r="34" spans="1:20" ht="30" customHeight="1" thickTop="1" thickBot="1">
      <c r="A34" s="2"/>
      <c r="B34" s="742" t="str">
        <f>'Data - Workforce Characteristic'!B111</f>
        <v xml:space="preserve">Administrative </v>
      </c>
      <c r="C34" s="742"/>
      <c r="D34" s="730"/>
      <c r="E34" s="731"/>
      <c r="F34" s="731"/>
      <c r="G34" s="731"/>
      <c r="H34" s="731"/>
      <c r="I34" s="731"/>
      <c r="J34" s="739"/>
      <c r="K34" s="732"/>
      <c r="L34" s="732"/>
      <c r="M34" s="2"/>
    </row>
    <row r="35" spans="1:20" ht="30" customHeight="1" thickTop="1" thickBot="1">
      <c r="A35" s="2"/>
      <c r="B35" s="747" t="s">
        <v>412</v>
      </c>
      <c r="C35" s="748"/>
      <c r="D35" s="743"/>
      <c r="E35" s="744"/>
      <c r="F35" s="744"/>
      <c r="G35" s="744"/>
      <c r="H35" s="744"/>
      <c r="I35" s="744"/>
      <c r="J35" s="739"/>
      <c r="K35" s="732"/>
      <c r="L35" s="732"/>
      <c r="M35" s="2"/>
      <c r="T35" s="495" t="str">
        <f>'Data - Workforce Characteristic'!B112</f>
        <v>Free input - enter your own role type</v>
      </c>
    </row>
    <row r="36" spans="1:20" ht="30" customHeight="1" thickTop="1" thickBot="1">
      <c r="A36" s="2"/>
      <c r="B36" s="747" t="s">
        <v>412</v>
      </c>
      <c r="C36" s="748"/>
      <c r="D36" s="743"/>
      <c r="E36" s="744"/>
      <c r="F36" s="744"/>
      <c r="G36" s="744"/>
      <c r="H36" s="744"/>
      <c r="I36" s="744"/>
      <c r="J36" s="739"/>
      <c r="K36" s="732"/>
      <c r="L36" s="732"/>
      <c r="M36" s="2"/>
      <c r="T36" s="495" t="str">
        <f>'Data - Workforce Characteristic'!B113</f>
        <v>Free input - enter your own role type</v>
      </c>
    </row>
    <row r="37" spans="1:20" ht="30" customHeight="1" thickTop="1" thickBot="1">
      <c r="A37" s="2"/>
      <c r="B37" s="747" t="s">
        <v>412</v>
      </c>
      <c r="C37" s="748"/>
      <c r="D37" s="743"/>
      <c r="E37" s="744"/>
      <c r="F37" s="744"/>
      <c r="G37" s="744"/>
      <c r="H37" s="744"/>
      <c r="I37" s="744"/>
      <c r="J37" s="739"/>
      <c r="K37" s="732"/>
      <c r="L37" s="732"/>
      <c r="M37" s="2"/>
      <c r="T37" s="495" t="str">
        <f>'Data - Workforce Characteristic'!B114</f>
        <v>Free input - enter your own role type</v>
      </c>
    </row>
    <row r="38" spans="1:20" ht="23.15" customHeight="1" thickTop="1">
      <c r="A38" s="2"/>
      <c r="B38" s="760"/>
      <c r="C38" s="760"/>
      <c r="D38" s="760"/>
      <c r="E38" s="38"/>
      <c r="F38" s="38"/>
      <c r="G38" s="38"/>
      <c r="H38" s="38"/>
      <c r="I38" s="38"/>
      <c r="J38" s="38"/>
      <c r="K38" s="38"/>
      <c r="L38" s="38"/>
      <c r="M38" s="38"/>
    </row>
    <row r="39" spans="1:20" ht="23.15" customHeight="1">
      <c r="A39" s="2"/>
      <c r="B39" s="323" t="s">
        <v>121</v>
      </c>
      <c r="C39" s="324"/>
      <c r="D39" s="324"/>
      <c r="E39" s="324"/>
      <c r="F39" s="324"/>
      <c r="G39" s="324"/>
      <c r="H39" s="324"/>
      <c r="I39" s="324"/>
      <c r="J39" s="324"/>
      <c r="K39" s="324"/>
      <c r="L39" s="324"/>
      <c r="M39" s="38"/>
    </row>
    <row r="40" spans="1:20" ht="86.25" customHeight="1">
      <c r="A40" s="2"/>
      <c r="B40" s="733" t="s">
        <v>656</v>
      </c>
      <c r="C40" s="756"/>
      <c r="D40" s="756"/>
      <c r="E40" s="756"/>
      <c r="F40" s="756"/>
      <c r="G40" s="756"/>
      <c r="H40" s="756"/>
      <c r="I40" s="756"/>
      <c r="J40" s="756"/>
      <c r="K40" s="756"/>
      <c r="L40" s="756"/>
      <c r="M40" s="38"/>
    </row>
    <row r="41" spans="1:20" ht="53.25" customHeight="1">
      <c r="A41" s="2"/>
      <c r="B41" s="757" t="s">
        <v>683</v>
      </c>
      <c r="C41" s="758"/>
      <c r="D41" s="758"/>
      <c r="E41" s="758"/>
      <c r="F41" s="758"/>
      <c r="G41" s="324"/>
      <c r="H41" s="324"/>
      <c r="I41" s="324"/>
      <c r="J41" s="324"/>
      <c r="K41" s="324"/>
      <c r="L41" s="324"/>
      <c r="M41" s="38"/>
    </row>
    <row r="42" spans="1:20" ht="45.65" customHeight="1">
      <c r="A42" s="2"/>
      <c r="B42" s="758" t="s">
        <v>224</v>
      </c>
      <c r="C42" s="758"/>
      <c r="D42" s="758"/>
      <c r="E42" s="758"/>
      <c r="F42" s="758"/>
      <c r="G42" s="758"/>
      <c r="H42" s="758"/>
      <c r="I42" s="758"/>
      <c r="J42" s="758"/>
      <c r="K42" s="758"/>
      <c r="L42" s="758"/>
      <c r="M42" s="38"/>
    </row>
    <row r="43" spans="1:20" ht="67" customHeight="1">
      <c r="A43" s="2"/>
      <c r="B43" s="325" t="s">
        <v>753</v>
      </c>
      <c r="C43" s="759" t="str">
        <f>IF($B$44= "By total workforce", "Total workforce 
annual turnover rate (%)","")</f>
        <v/>
      </c>
      <c r="D43" s="759"/>
      <c r="E43" s="759"/>
      <c r="F43" s="750"/>
      <c r="G43" s="750"/>
      <c r="H43" s="750"/>
      <c r="I43" s="750"/>
      <c r="J43" s="750"/>
      <c r="K43" s="750"/>
      <c r="L43" s="750"/>
      <c r="M43" s="750"/>
      <c r="N43" s="750"/>
    </row>
    <row r="44" spans="1:20" ht="30.75" customHeight="1">
      <c r="A44" s="2"/>
      <c r="B44" s="106" t="s">
        <v>109</v>
      </c>
      <c r="C44" s="754"/>
      <c r="D44" s="754"/>
      <c r="E44" s="755"/>
      <c r="F44" s="749" t="b">
        <f>IF($B$44= "By total workforce", "Calculate and enter your total workforce turnover here", IF($B$44 = "By role type", ""))</f>
        <v>0</v>
      </c>
      <c r="G44" s="749"/>
      <c r="H44" s="749"/>
      <c r="I44" s="749"/>
      <c r="J44" s="749"/>
      <c r="K44" s="749"/>
      <c r="L44" s="749"/>
      <c r="M44" s="749"/>
      <c r="N44" s="749"/>
    </row>
    <row r="45" spans="1:20" ht="21.75" customHeight="1">
      <c r="A45" s="2"/>
      <c r="B45" s="497" t="str">
        <f>IF($B$44="By role type","Action Required: Calculate and enter turnover by role type in the table above","")</f>
        <v/>
      </c>
      <c r="C45" s="326"/>
      <c r="D45" s="326"/>
      <c r="E45" s="38"/>
      <c r="F45" s="38"/>
      <c r="G45" s="38"/>
      <c r="H45" s="38"/>
      <c r="I45" s="38"/>
      <c r="J45" s="38"/>
      <c r="K45" s="38"/>
      <c r="L45" s="38"/>
      <c r="M45" s="38"/>
    </row>
    <row r="46" spans="1:20">
      <c r="A46" s="2"/>
      <c r="B46" s="2"/>
      <c r="C46" s="2"/>
      <c r="D46" s="2"/>
      <c r="E46" s="2"/>
      <c r="F46" s="2"/>
      <c r="G46" s="2"/>
      <c r="H46" s="2"/>
      <c r="I46" s="2"/>
      <c r="J46" s="2"/>
      <c r="K46" s="2"/>
      <c r="L46" s="2"/>
      <c r="M46" s="2"/>
    </row>
    <row r="47" spans="1:20">
      <c r="A47" s="2"/>
      <c r="B47" s="2"/>
      <c r="C47" s="2"/>
      <c r="D47" s="2"/>
      <c r="E47" s="2"/>
      <c r="F47" s="2"/>
      <c r="G47" s="2"/>
      <c r="H47" s="2"/>
      <c r="I47" s="2"/>
      <c r="J47" s="2"/>
      <c r="K47" s="2"/>
      <c r="L47" s="2"/>
      <c r="M47" s="2"/>
    </row>
    <row r="48" spans="1:20">
      <c r="A48" s="2"/>
      <c r="B48" s="2"/>
      <c r="C48" s="2"/>
      <c r="D48" s="2"/>
      <c r="E48" s="2"/>
      <c r="F48" s="2"/>
      <c r="G48" s="2"/>
      <c r="H48" s="2"/>
      <c r="I48" s="2"/>
      <c r="J48" s="2"/>
      <c r="K48" s="2"/>
      <c r="L48" s="2"/>
      <c r="M48" s="2"/>
    </row>
    <row r="49" spans="1:34" ht="15.65" customHeight="1">
      <c r="A49" s="2"/>
      <c r="B49" s="2"/>
      <c r="C49" s="2"/>
      <c r="D49" s="2"/>
      <c r="E49" s="2"/>
      <c r="F49" s="2"/>
      <c r="G49" s="2"/>
      <c r="H49" s="2"/>
      <c r="I49" s="2"/>
      <c r="J49" s="2"/>
      <c r="K49" s="38"/>
      <c r="L49" s="2"/>
      <c r="M49" s="2"/>
    </row>
    <row r="50" spans="1:34" s="2" customFormat="1">
      <c r="AH50"/>
    </row>
    <row r="51" spans="1:34" s="2" customFormat="1">
      <c r="AH51"/>
    </row>
    <row r="52" spans="1:34" s="2" customFormat="1">
      <c r="L52" s="265" t="s">
        <v>744</v>
      </c>
      <c r="AH52"/>
    </row>
    <row r="53" spans="1:34" s="2" customFormat="1">
      <c r="AH53"/>
    </row>
    <row r="54" spans="1:34" s="2" customFormat="1">
      <c r="AH54"/>
    </row>
    <row r="55" spans="1:34" s="2" customFormat="1">
      <c r="AH55"/>
    </row>
    <row r="56" spans="1:34" s="2" customFormat="1">
      <c r="AH56"/>
    </row>
    <row r="57" spans="1:34" s="2" customFormat="1">
      <c r="AH57"/>
    </row>
    <row r="58" spans="1:34" s="2" customFormat="1">
      <c r="AH58"/>
    </row>
    <row r="59" spans="1:34" s="2" customFormat="1">
      <c r="AH59"/>
    </row>
    <row r="60" spans="1:34" s="2" customFormat="1">
      <c r="AH60"/>
    </row>
    <row r="61" spans="1:34" s="2" customFormat="1">
      <c r="AH61"/>
    </row>
    <row r="62" spans="1:34" s="2" customFormat="1">
      <c r="AH62"/>
    </row>
    <row r="63" spans="1:34" s="2" customFormat="1">
      <c r="AH63"/>
    </row>
    <row r="64" spans="1:34" s="2" customFormat="1">
      <c r="AH64"/>
    </row>
    <row r="65" spans="34:34" s="2" customFormat="1">
      <c r="AH65"/>
    </row>
    <row r="66" spans="34:34" s="2" customFormat="1">
      <c r="AH66"/>
    </row>
    <row r="67" spans="34:34" s="2" customFormat="1">
      <c r="AH67"/>
    </row>
    <row r="68" spans="34:34" s="2" customFormat="1">
      <c r="AH68"/>
    </row>
    <row r="69" spans="34:34" s="2" customFormat="1">
      <c r="AH69"/>
    </row>
    <row r="70" spans="34:34" s="2" customFormat="1">
      <c r="AH70"/>
    </row>
    <row r="71" spans="34:34" s="2" customFormat="1">
      <c r="AH71"/>
    </row>
    <row r="72" spans="34:34" s="2" customFormat="1">
      <c r="AH72"/>
    </row>
    <row r="73" spans="34:34" s="2" customFormat="1">
      <c r="AH73"/>
    </row>
    <row r="74" spans="34:34" s="2" customFormat="1">
      <c r="AH74"/>
    </row>
  </sheetData>
  <sheetProtection algorithmName="SHA-256" hashValue="h2eJr0Sit0zD/Q+lZmYDtSQIJdFSNgnnbQPEKWl0Oks=" saltValue="jxj7Q/WBTU4pTOeikGQLWg==" spinCount="100000" sheet="1" formatRows="0"/>
  <dataConsolidate/>
  <mergeCells count="74">
    <mergeCell ref="F44:N44"/>
    <mergeCell ref="F43:N43"/>
    <mergeCell ref="B26:C26"/>
    <mergeCell ref="D26:F26"/>
    <mergeCell ref="G26:I26"/>
    <mergeCell ref="B27:C27"/>
    <mergeCell ref="C44:E44"/>
    <mergeCell ref="B40:L40"/>
    <mergeCell ref="B41:F41"/>
    <mergeCell ref="B42:L42"/>
    <mergeCell ref="C43:E43"/>
    <mergeCell ref="G33:I33"/>
    <mergeCell ref="J33:L33"/>
    <mergeCell ref="B36:C36"/>
    <mergeCell ref="B37:C37"/>
    <mergeCell ref="B38:D38"/>
    <mergeCell ref="D36:F36"/>
    <mergeCell ref="G36:I36"/>
    <mergeCell ref="J36:L36"/>
    <mergeCell ref="D37:F37"/>
    <mergeCell ref="G37:I37"/>
    <mergeCell ref="J37:L37"/>
    <mergeCell ref="J31:L31"/>
    <mergeCell ref="D35:F35"/>
    <mergeCell ref="G35:I35"/>
    <mergeCell ref="J35:L35"/>
    <mergeCell ref="B32:C32"/>
    <mergeCell ref="B33:C33"/>
    <mergeCell ref="D34:F34"/>
    <mergeCell ref="G34:I34"/>
    <mergeCell ref="J34:L34"/>
    <mergeCell ref="D32:F32"/>
    <mergeCell ref="G32:I32"/>
    <mergeCell ref="J32:L32"/>
    <mergeCell ref="D33:F33"/>
    <mergeCell ref="B34:C34"/>
    <mergeCell ref="B35:C35"/>
    <mergeCell ref="B31:C31"/>
    <mergeCell ref="J30:L30"/>
    <mergeCell ref="B28:C28"/>
    <mergeCell ref="B29:C29"/>
    <mergeCell ref="D30:F30"/>
    <mergeCell ref="G30:I30"/>
    <mergeCell ref="D31:F31"/>
    <mergeCell ref="G31:I31"/>
    <mergeCell ref="D28:F28"/>
    <mergeCell ref="G28:I28"/>
    <mergeCell ref="B21:L21"/>
    <mergeCell ref="D25:F25"/>
    <mergeCell ref="G25:I25"/>
    <mergeCell ref="J25:L25"/>
    <mergeCell ref="D24:F24"/>
    <mergeCell ref="G24:I24"/>
    <mergeCell ref="J24:L24"/>
    <mergeCell ref="J28:L28"/>
    <mergeCell ref="D29:F29"/>
    <mergeCell ref="G29:I29"/>
    <mergeCell ref="J29:L29"/>
    <mergeCell ref="B30:C30"/>
    <mergeCell ref="B13:L13"/>
    <mergeCell ref="B14:L14"/>
    <mergeCell ref="J2:M2"/>
    <mergeCell ref="B3:L3"/>
    <mergeCell ref="B4:M4"/>
    <mergeCell ref="B5:L5"/>
    <mergeCell ref="B10:L10"/>
    <mergeCell ref="B7:L7"/>
    <mergeCell ref="B6:L6"/>
    <mergeCell ref="B11:L11"/>
    <mergeCell ref="B15:L15"/>
    <mergeCell ref="B16:L16"/>
    <mergeCell ref="B17:L17"/>
    <mergeCell ref="B18:L18"/>
    <mergeCell ref="B19:L19"/>
  </mergeCells>
  <conditionalFormatting sqref="B26:B27">
    <cfRule type="containsText" dxfId="184" priority="45" operator="containsText" text="Please select ">
      <formula>NOT(ISERROR(SEARCH("Please select ",B26)))</formula>
    </cfRule>
  </conditionalFormatting>
  <conditionalFormatting sqref="C43:E43">
    <cfRule type="expression" dxfId="183" priority="79">
      <formula>$B$44="By role type"</formula>
    </cfRule>
    <cfRule type="expression" dxfId="182" priority="78">
      <formula>$B$44="Please select"</formula>
    </cfRule>
  </conditionalFormatting>
  <conditionalFormatting sqref="C43:E44">
    <cfRule type="expression" dxfId="181" priority="12">
      <formula>$B$44=""</formula>
    </cfRule>
  </conditionalFormatting>
  <conditionalFormatting sqref="C44:E44">
    <cfRule type="expression" dxfId="180" priority="1">
      <formula>$B$44="Please select "</formula>
    </cfRule>
    <cfRule type="expression" dxfId="179" priority="6">
      <formula>$B$44="By total workforce"</formula>
    </cfRule>
    <cfRule type="expression" dxfId="178" priority="75">
      <formula>$B$44="By role type"</formula>
    </cfRule>
  </conditionalFormatting>
  <conditionalFormatting sqref="D27">
    <cfRule type="expression" dxfId="177" priority="43">
      <formula>$B$44=""</formula>
    </cfRule>
    <cfRule type="expression" dxfId="176" priority="44">
      <formula>$B$44="By total workforce"</formula>
    </cfRule>
    <cfRule type="expression" dxfId="175" priority="41">
      <formula>$B$44="Please select "</formula>
    </cfRule>
    <cfRule type="containsText" dxfId="174" priority="42" operator="containsText" text="Please select ">
      <formula>NOT(ISERROR(SEARCH("Please select ",D27)))</formula>
    </cfRule>
  </conditionalFormatting>
  <conditionalFormatting sqref="D26:F26">
    <cfRule type="cellIs" dxfId="173" priority="26" operator="equal">
      <formula>"No input recorded. Click here to enter total FTE in Part A"</formula>
    </cfRule>
  </conditionalFormatting>
  <conditionalFormatting sqref="D28:F28">
    <cfRule type="containsText" dxfId="172" priority="47" operator="containsText" text="Please select ">
      <formula>NOT(ISERROR(SEARCH("Please select ",D28)))</formula>
    </cfRule>
  </conditionalFormatting>
  <conditionalFormatting sqref="D26:I26">
    <cfRule type="containsText" dxfId="171" priority="27" operator="containsText" text="Please select ">
      <formula>NOT(ISERROR(SEARCH("Please select ",D26)))</formula>
    </cfRule>
  </conditionalFormatting>
  <conditionalFormatting sqref="F43:F44">
    <cfRule type="expression" dxfId="170" priority="9">
      <formula>($B$44="Please select")</formula>
    </cfRule>
    <cfRule type="containsText" dxfId="169" priority="10" operator="containsText" text="TRUE">
      <formula>NOT(ISERROR(SEARCH("TRUE",F43)))</formula>
    </cfRule>
    <cfRule type="containsText" dxfId="168" priority="11" operator="containsText" text="FALSE">
      <formula>NOT(ISERROR(SEARCH("FALSE",F43)))</formula>
    </cfRule>
  </conditionalFormatting>
  <conditionalFormatting sqref="F27:G27">
    <cfRule type="expression" dxfId="167" priority="36">
      <formula>$B$44="By total workforce"</formula>
    </cfRule>
    <cfRule type="expression" dxfId="166" priority="35">
      <formula>$B$44=""</formula>
    </cfRule>
    <cfRule type="containsText" dxfId="165" priority="34" operator="containsText" text="Please select ">
      <formula>NOT(ISERROR(SEARCH("Please select ",F27)))</formula>
    </cfRule>
    <cfRule type="expression" dxfId="164" priority="33">
      <formula>$B$44="Please select "</formula>
    </cfRule>
  </conditionalFormatting>
  <conditionalFormatting sqref="G26:I26">
    <cfRule type="cellIs" dxfId="163" priority="25" operator="equal">
      <formula>"No input recorded. Click here to enter total headcount in Part A"</formula>
    </cfRule>
  </conditionalFormatting>
  <conditionalFormatting sqref="I27">
    <cfRule type="expression" dxfId="162" priority="29">
      <formula>$B$44="Please select "</formula>
    </cfRule>
    <cfRule type="containsText" dxfId="161" priority="30" operator="containsText" text="Please select ">
      <formula>NOT(ISERROR(SEARCH("Please select ",I27)))</formula>
    </cfRule>
    <cfRule type="expression" dxfId="160" priority="31">
      <formula>$B$44=""</formula>
    </cfRule>
    <cfRule type="expression" dxfId="159" priority="32">
      <formula>$B$44="By total workforce"</formula>
    </cfRule>
    <cfRule type="containsText" dxfId="158" priority="48" operator="containsText" text="Please select ">
      <formula>NOT(ISERROR(SEARCH("Please select ",I27)))</formula>
    </cfRule>
  </conditionalFormatting>
  <conditionalFormatting sqref="J24:L24 J25:J27">
    <cfRule type="expression" dxfId="157" priority="72">
      <formula>$B$44="Please select "</formula>
    </cfRule>
    <cfRule type="expression" dxfId="156" priority="82">
      <formula>$B$44=""</formula>
    </cfRule>
    <cfRule type="expression" dxfId="155" priority="83">
      <formula>$B$44="By total workforce"</formula>
    </cfRule>
  </conditionalFormatting>
  <conditionalFormatting sqref="J28:L37">
    <cfRule type="expression" dxfId="154" priority="70">
      <formula>$B$44="Please select "</formula>
    </cfRule>
    <cfRule type="expression" dxfId="153" priority="71">
      <formula>$B$44="Please select "</formula>
    </cfRule>
    <cfRule type="expression" dxfId="152" priority="74">
      <formula>$B$44="By role type"</formula>
    </cfRule>
    <cfRule type="expression" dxfId="151" priority="84">
      <formula>$B$44="By total workforce"</formula>
    </cfRule>
    <cfRule type="expression" dxfId="150" priority="85">
      <formula>$B$44=""</formula>
    </cfRule>
    <cfRule type="expression" dxfId="149" priority="86">
      <formula>$B$44="By total workforce"</formula>
    </cfRule>
    <cfRule type="expression" dxfId="148" priority="87">
      <formula>$B$44=""</formula>
    </cfRule>
  </conditionalFormatting>
  <dataValidations count="4">
    <dataValidation allowBlank="1" showInputMessage="1" showErrorMessage="1" prompt="Please enter your own role type if this suggestion does not align with your organisation." sqref="B26:B34" xr:uid="{00000000-0002-0000-0B00-000000000000}"/>
    <dataValidation allowBlank="1" showInputMessage="1" showErrorMessage="1" prompt="Data prefilled from Part A. If number does not display enter total FTE in cell D61 in Data - Workforcce Characteristics tab" sqref="D26:I26" xr:uid="{00000000-0002-0000-0B00-000001000000}"/>
    <dataValidation type="textLength" errorStyle="information" operator="lessThan" allowBlank="1" showInputMessage="1" showErrorMessage="1" error="Response must be less than 200 characters" sqref="B35:B37" xr:uid="{00000000-0002-0000-0B00-000002000000}">
      <formula1>201</formula1>
    </dataValidation>
    <dataValidation type="textLength" errorStyle="information" operator="lessThan" allowBlank="1" showInputMessage="1" showErrorMessage="1" error="Response must be less than 250 characters" sqref="B7:L7" xr:uid="{00000000-0002-0000-0B00-000003000000}">
      <formula1>251</formula1>
    </dataValidation>
  </dataValidations>
  <pageMargins left="0.7" right="0.7" top="0.75" bottom="0.75" header="0.3" footer="0.3"/>
  <pageSetup paperSize="30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4000000}">
          <x14:formula1>
            <xm:f>'Backend Inputs'!$J$3:$J$5</xm:f>
          </x14:formula1>
          <xm:sqref>B44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2833F"/>
  </sheetPr>
  <dimension ref="A1:AC189"/>
  <sheetViews>
    <sheetView showGridLines="0" zoomScaleNormal="100" workbookViewId="0"/>
  </sheetViews>
  <sheetFormatPr defaultColWidth="9.453125" defaultRowHeight="14.5"/>
  <cols>
    <col min="1" max="1" width="8.453125" customWidth="1"/>
    <col min="2" max="2" width="45.453125" customWidth="1"/>
    <col min="3" max="13" width="9.453125" customWidth="1"/>
    <col min="14" max="14" width="9.453125" style="2"/>
    <col min="15" max="15" width="7.453125" style="2" customWidth="1"/>
    <col min="16" max="25" width="9.453125" style="2"/>
  </cols>
  <sheetData>
    <row r="1" spans="1:25" ht="94.5" customHeight="1">
      <c r="A1" s="2"/>
      <c r="B1" s="2"/>
      <c r="C1" s="2"/>
      <c r="D1" s="2"/>
      <c r="E1" s="2"/>
      <c r="F1" s="2"/>
      <c r="G1" s="2"/>
      <c r="H1" s="2"/>
      <c r="I1" s="2"/>
      <c r="J1" s="2"/>
      <c r="K1" s="2"/>
      <c r="L1" s="2"/>
      <c r="M1" s="2"/>
    </row>
    <row r="2" spans="1:25" ht="145.5" customHeight="1">
      <c r="A2" s="2"/>
      <c r="B2" s="194" t="s">
        <v>292</v>
      </c>
      <c r="C2" s="68"/>
      <c r="D2" s="68"/>
      <c r="E2" s="68"/>
      <c r="F2" s="68"/>
      <c r="G2" s="68"/>
      <c r="H2" s="68"/>
      <c r="I2" s="68"/>
      <c r="J2" s="568"/>
      <c r="K2" s="568"/>
      <c r="L2" s="568"/>
      <c r="M2" s="568"/>
      <c r="N2" s="236"/>
      <c r="O2" s="236"/>
    </row>
    <row r="3" spans="1:25" s="71" customFormat="1" ht="73" customHeight="1">
      <c r="A3" s="69"/>
      <c r="B3" s="770" t="s">
        <v>404</v>
      </c>
      <c r="C3" s="770"/>
      <c r="D3" s="770"/>
      <c r="E3" s="770"/>
      <c r="F3" s="770"/>
      <c r="G3" s="770"/>
      <c r="H3" s="770"/>
      <c r="I3" s="770"/>
      <c r="J3" s="770"/>
      <c r="K3" s="770"/>
      <c r="L3" s="770"/>
      <c r="M3" s="70"/>
      <c r="N3" s="2"/>
      <c r="O3" s="70"/>
      <c r="P3" s="69"/>
      <c r="Q3" s="69"/>
      <c r="R3" s="69"/>
      <c r="S3" s="69"/>
      <c r="T3" s="69"/>
      <c r="U3" s="69"/>
      <c r="V3" s="69"/>
      <c r="W3" s="69"/>
      <c r="X3" s="69"/>
      <c r="Y3" s="69"/>
    </row>
    <row r="4" spans="1:25" ht="39" customHeight="1">
      <c r="A4" s="2"/>
      <c r="B4" s="769" t="s">
        <v>128</v>
      </c>
      <c r="C4" s="769"/>
      <c r="D4" s="769"/>
      <c r="E4" s="769"/>
      <c r="F4" s="769"/>
      <c r="G4" s="769"/>
      <c r="H4" s="769"/>
      <c r="I4" s="769"/>
      <c r="J4" s="769"/>
      <c r="K4" s="769"/>
      <c r="L4" s="769"/>
      <c r="M4" s="191"/>
      <c r="N4" s="191"/>
      <c r="O4" s="191"/>
    </row>
    <row r="5" spans="1:25" ht="28" customHeight="1">
      <c r="A5" s="2"/>
      <c r="B5" s="773" t="s">
        <v>376</v>
      </c>
      <c r="C5" s="773"/>
      <c r="D5" s="773"/>
      <c r="E5" s="773"/>
      <c r="F5" s="773"/>
      <c r="G5" s="773"/>
      <c r="H5" s="773"/>
      <c r="I5" s="773"/>
      <c r="J5" s="773"/>
      <c r="K5" s="773"/>
      <c r="L5" s="773"/>
      <c r="M5" s="191"/>
      <c r="N5" s="191"/>
      <c r="O5" s="191"/>
    </row>
    <row r="6" spans="1:25" ht="11.15" customHeight="1">
      <c r="A6" s="2"/>
      <c r="B6" s="2"/>
      <c r="C6" s="2"/>
      <c r="D6" s="2"/>
      <c r="E6" s="2"/>
      <c r="F6" s="2"/>
      <c r="G6" s="2"/>
      <c r="H6" s="2"/>
      <c r="I6" s="2"/>
      <c r="J6" s="2"/>
      <c r="K6" s="2"/>
      <c r="L6" s="2"/>
      <c r="M6" s="191"/>
      <c r="N6" s="191"/>
      <c r="O6" s="191"/>
    </row>
    <row r="7" spans="1:25" ht="34" customHeight="1">
      <c r="A7" s="2"/>
      <c r="B7" s="216" t="s">
        <v>653</v>
      </c>
      <c r="C7" s="195"/>
      <c r="D7" s="195"/>
      <c r="E7" s="195"/>
      <c r="F7" s="195"/>
      <c r="G7" s="195"/>
      <c r="H7" s="195"/>
      <c r="I7" s="195"/>
      <c r="J7" s="195"/>
      <c r="K7" s="195"/>
      <c r="L7" s="195"/>
      <c r="M7" s="2"/>
    </row>
    <row r="8" spans="1:25" ht="49" customHeight="1">
      <c r="A8" s="2"/>
      <c r="B8" s="575" t="s">
        <v>398</v>
      </c>
      <c r="C8" s="575"/>
      <c r="D8" s="575"/>
      <c r="E8" s="575"/>
      <c r="F8" s="575"/>
      <c r="G8" s="575"/>
      <c r="H8" s="575"/>
      <c r="I8" s="575"/>
      <c r="J8" s="575"/>
      <c r="K8" s="575"/>
      <c r="L8" s="575"/>
      <c r="M8" s="23"/>
    </row>
    <row r="9" spans="1:25" ht="18" customHeight="1">
      <c r="A9" s="2"/>
      <c r="B9" s="240"/>
      <c r="C9" s="240"/>
      <c r="D9" s="240"/>
      <c r="E9" s="240"/>
      <c r="F9" s="240"/>
      <c r="G9" s="240"/>
      <c r="H9" s="240"/>
      <c r="I9" s="240"/>
      <c r="J9" s="240"/>
      <c r="K9" s="240"/>
      <c r="L9" s="240"/>
      <c r="M9" s="23"/>
    </row>
    <row r="10" spans="1:25" s="202" customFormat="1" ht="70.5" customHeight="1">
      <c r="A10" s="200"/>
      <c r="B10" s="771" t="s">
        <v>377</v>
      </c>
      <c r="C10" s="771"/>
      <c r="D10" s="771"/>
      <c r="E10" s="771"/>
      <c r="F10" s="771"/>
      <c r="G10" s="771"/>
      <c r="H10" s="771"/>
      <c r="I10" s="771"/>
      <c r="J10" s="771"/>
      <c r="K10" s="771"/>
      <c r="L10" s="771"/>
      <c r="M10" s="201"/>
      <c r="N10" s="200"/>
      <c r="O10" s="200"/>
      <c r="P10" s="200"/>
      <c r="Q10" s="200"/>
      <c r="R10" s="200"/>
      <c r="S10" s="200"/>
      <c r="T10" s="200"/>
      <c r="U10" s="200"/>
      <c r="V10" s="200"/>
      <c r="W10" s="200"/>
      <c r="X10" s="200"/>
      <c r="Y10" s="200"/>
    </row>
    <row r="11" spans="1:25" s="12" customFormat="1" ht="97" customHeight="1">
      <c r="A11" s="17"/>
      <c r="B11" s="27" t="s">
        <v>142</v>
      </c>
      <c r="C11" s="553"/>
      <c r="D11" s="553"/>
      <c r="E11" s="553"/>
      <c r="F11" s="553"/>
      <c r="G11" s="553"/>
      <c r="H11" s="553"/>
      <c r="I11" s="553"/>
      <c r="J11" s="553"/>
      <c r="K11" s="553"/>
      <c r="L11" s="553"/>
      <c r="M11" s="22"/>
      <c r="N11" s="17"/>
      <c r="O11" s="17"/>
      <c r="P11" s="17"/>
      <c r="Q11" s="17"/>
      <c r="R11" s="17"/>
      <c r="S11" s="17"/>
      <c r="T11" s="17"/>
      <c r="U11" s="17"/>
      <c r="V11" s="17"/>
      <c r="W11" s="17"/>
      <c r="X11" s="17"/>
      <c r="Y11" s="17"/>
    </row>
    <row r="12" spans="1:25" ht="96.65" customHeight="1">
      <c r="A12" s="2"/>
      <c r="B12" s="774" t="s">
        <v>482</v>
      </c>
      <c r="C12" s="774"/>
      <c r="D12" s="774"/>
      <c r="E12" s="774"/>
      <c r="F12" s="774"/>
      <c r="G12" s="774"/>
      <c r="H12" s="774"/>
      <c r="I12" s="774"/>
      <c r="J12" s="774"/>
      <c r="K12" s="774"/>
      <c r="L12" s="774"/>
      <c r="M12" s="23"/>
      <c r="P12" s="54"/>
      <c r="Q12" s="54"/>
      <c r="R12" s="54"/>
      <c r="S12" s="54"/>
      <c r="T12" s="54"/>
      <c r="U12" s="54"/>
      <c r="V12" s="54"/>
      <c r="W12" s="54"/>
      <c r="X12" s="54"/>
      <c r="Y12" s="54"/>
    </row>
    <row r="13" spans="1:25" ht="97" customHeight="1">
      <c r="A13" s="2"/>
      <c r="B13" s="27" t="s">
        <v>142</v>
      </c>
      <c r="C13" s="553"/>
      <c r="D13" s="553"/>
      <c r="E13" s="553"/>
      <c r="F13" s="553"/>
      <c r="G13" s="553"/>
      <c r="H13" s="553"/>
      <c r="I13" s="553"/>
      <c r="J13" s="553"/>
      <c r="K13" s="553"/>
      <c r="L13" s="553"/>
      <c r="M13" s="23"/>
      <c r="P13" s="141"/>
      <c r="Q13" s="42"/>
      <c r="R13" s="42"/>
      <c r="S13" s="42"/>
      <c r="T13" s="42"/>
      <c r="U13" s="42"/>
      <c r="V13" s="42"/>
      <c r="W13" s="42"/>
      <c r="X13" s="42"/>
      <c r="Y13" s="42"/>
    </row>
    <row r="14" spans="1:25" ht="96.65" customHeight="1">
      <c r="A14" s="2"/>
      <c r="B14" s="772" t="s">
        <v>378</v>
      </c>
      <c r="C14" s="772"/>
      <c r="D14" s="772"/>
      <c r="E14" s="772"/>
      <c r="F14" s="772"/>
      <c r="G14" s="772"/>
      <c r="H14" s="772"/>
      <c r="I14" s="772"/>
      <c r="J14" s="772"/>
      <c r="K14" s="772"/>
      <c r="L14" s="772"/>
      <c r="M14" s="23"/>
    </row>
    <row r="15" spans="1:25" ht="97" customHeight="1">
      <c r="A15" s="2"/>
      <c r="B15" s="27" t="s">
        <v>142</v>
      </c>
      <c r="C15" s="553"/>
      <c r="D15" s="553"/>
      <c r="E15" s="553"/>
      <c r="F15" s="553"/>
      <c r="G15" s="553"/>
      <c r="H15" s="553"/>
      <c r="I15" s="553"/>
      <c r="J15" s="553"/>
      <c r="K15" s="553"/>
      <c r="L15" s="553"/>
      <c r="M15" s="23"/>
    </row>
    <row r="16" spans="1:25" ht="71.150000000000006" customHeight="1">
      <c r="A16" s="2"/>
      <c r="B16" s="775" t="s">
        <v>321</v>
      </c>
      <c r="C16" s="775"/>
      <c r="D16" s="775"/>
      <c r="E16" s="775"/>
      <c r="F16" s="775"/>
      <c r="G16" s="775"/>
      <c r="H16" s="775"/>
      <c r="I16" s="775"/>
      <c r="J16" s="775"/>
      <c r="K16" s="775"/>
      <c r="L16" s="775"/>
      <c r="M16" s="72"/>
      <c r="N16" s="142"/>
    </row>
    <row r="17" spans="1:29" ht="22" customHeight="1">
      <c r="A17" s="2"/>
      <c r="B17" s="733" t="s">
        <v>379</v>
      </c>
      <c r="C17" s="733"/>
      <c r="D17" s="733"/>
      <c r="E17" s="733"/>
      <c r="F17" s="733"/>
      <c r="G17" s="733"/>
      <c r="H17" s="733"/>
      <c r="I17" s="733"/>
      <c r="J17" s="733"/>
      <c r="K17" s="733"/>
      <c r="L17" s="733"/>
      <c r="M17" s="37"/>
      <c r="N17" s="13"/>
    </row>
    <row r="18" spans="1:29" ht="27.75" customHeight="1">
      <c r="A18" s="2"/>
      <c r="B18" s="73" t="s">
        <v>682</v>
      </c>
      <c r="C18" s="74"/>
      <c r="D18" s="74"/>
      <c r="E18" s="74"/>
      <c r="F18" s="74"/>
      <c r="G18" s="74"/>
      <c r="H18" s="75"/>
      <c r="I18" s="74"/>
      <c r="J18" s="74"/>
      <c r="K18" s="74"/>
      <c r="L18" s="74"/>
      <c r="M18" s="74"/>
      <c r="O18" s="143"/>
      <c r="P18" s="144"/>
      <c r="Q18" s="144"/>
      <c r="R18" s="144"/>
      <c r="S18" s="144"/>
      <c r="T18" s="145"/>
      <c r="U18" s="146"/>
      <c r="V18" s="146"/>
      <c r="W18" s="146"/>
      <c r="X18" s="146"/>
      <c r="Y18" s="146"/>
      <c r="Z18" s="76"/>
      <c r="AA18" s="76"/>
      <c r="AB18" s="76"/>
      <c r="AC18" s="76"/>
    </row>
    <row r="19" spans="1:29" ht="50.15" customHeight="1">
      <c r="A19" s="2"/>
      <c r="B19" s="776" t="s">
        <v>414</v>
      </c>
      <c r="C19" s="776"/>
      <c r="D19" s="776"/>
      <c r="E19" s="776"/>
      <c r="F19" s="776"/>
      <c r="G19" s="776"/>
      <c r="H19" s="776"/>
      <c r="I19" s="776"/>
      <c r="J19" s="776"/>
      <c r="K19" s="776"/>
      <c r="L19" s="196"/>
      <c r="M19" s="196"/>
    </row>
    <row r="20" spans="1:29" ht="26.15" customHeight="1">
      <c r="A20" s="2"/>
      <c r="B20" s="276"/>
      <c r="C20" s="276"/>
      <c r="D20" s="276"/>
      <c r="E20" s="276"/>
      <c r="F20" s="276"/>
      <c r="G20" s="276"/>
      <c r="H20" s="276"/>
      <c r="I20" s="276"/>
      <c r="J20" s="276"/>
      <c r="K20" s="276"/>
      <c r="L20" s="196"/>
      <c r="M20" s="196"/>
    </row>
    <row r="21" spans="1:29" ht="41.15" customHeight="1">
      <c r="A21" s="2"/>
      <c r="B21" s="77"/>
      <c r="C21" s="77"/>
      <c r="D21" s="737"/>
      <c r="E21" s="737"/>
      <c r="F21" s="737"/>
      <c r="G21" s="781" t="s">
        <v>685</v>
      </c>
      <c r="H21" s="781"/>
      <c r="I21" s="781" t="s">
        <v>139</v>
      </c>
      <c r="J21" s="781"/>
      <c r="K21" s="781" t="s">
        <v>140</v>
      </c>
      <c r="L21" s="781"/>
      <c r="M21" s="196"/>
    </row>
    <row r="22" spans="1:29" ht="34" customHeight="1">
      <c r="A22" s="2"/>
      <c r="B22" s="763" t="s">
        <v>141</v>
      </c>
      <c r="C22" s="763"/>
      <c r="D22" s="763"/>
      <c r="E22" s="763"/>
      <c r="F22" s="763"/>
      <c r="G22" s="736">
        <v>0</v>
      </c>
      <c r="H22" s="736"/>
      <c r="I22" s="646">
        <v>12</v>
      </c>
      <c r="J22" s="646"/>
      <c r="K22" s="646">
        <v>36</v>
      </c>
      <c r="L22" s="646"/>
      <c r="M22" s="196"/>
    </row>
    <row r="23" spans="1:29" ht="18" customHeight="1">
      <c r="A23" s="2"/>
      <c r="B23" s="269"/>
      <c r="C23" s="240"/>
      <c r="D23" s="240"/>
      <c r="E23" s="275"/>
      <c r="F23" s="275"/>
      <c r="G23" s="275"/>
      <c r="H23" s="275"/>
      <c r="I23" s="275"/>
      <c r="J23" s="275"/>
      <c r="K23" s="275"/>
      <c r="L23" s="275"/>
      <c r="M23" s="196"/>
    </row>
    <row r="24" spans="1:29" ht="44.5" customHeight="1">
      <c r="A24" s="2"/>
      <c r="B24" s="777" t="s">
        <v>26</v>
      </c>
      <c r="C24" s="777"/>
      <c r="D24" s="203" t="s">
        <v>232</v>
      </c>
      <c r="E24" s="203" t="s">
        <v>233</v>
      </c>
      <c r="F24" s="203" t="s">
        <v>247</v>
      </c>
      <c r="G24" s="204" t="str">
        <f xml:space="preserve"> "FTE needed now"</f>
        <v>FTE needed now</v>
      </c>
      <c r="H24" s="204" t="str">
        <f xml:space="preserve"> "Headcount needed now"</f>
        <v>Headcount needed now</v>
      </c>
      <c r="I24" s="204" t="str">
        <f xml:space="preserve"> "FTE in "&amp; I22 &amp;" months"</f>
        <v>FTE in 12 months</v>
      </c>
      <c r="J24" s="204" t="str">
        <f xml:space="preserve"> "Headcount in "&amp; I22 &amp;" months"</f>
        <v>Headcount in 12 months</v>
      </c>
      <c r="K24" s="204" t="str">
        <f xml:space="preserve"> "FTE in "&amp; K22 &amp;" months"</f>
        <v>FTE in 36 months</v>
      </c>
      <c r="L24" s="204" t="str">
        <f xml:space="preserve"> "Headcount in "&amp; K22 &amp;" months"</f>
        <v>Headcount in 36 months</v>
      </c>
      <c r="M24" s="196"/>
    </row>
    <row r="25" spans="1:29" ht="62.5" customHeight="1">
      <c r="A25" s="2"/>
      <c r="B25" s="778" t="s">
        <v>652</v>
      </c>
      <c r="C25" s="779"/>
      <c r="D25" s="766" t="s">
        <v>491</v>
      </c>
      <c r="E25" s="766"/>
      <c r="F25" s="766"/>
      <c r="G25" s="766" t="s">
        <v>490</v>
      </c>
      <c r="H25" s="766"/>
      <c r="I25" s="766" t="s">
        <v>490</v>
      </c>
      <c r="J25" s="766"/>
      <c r="K25" s="766" t="s">
        <v>490</v>
      </c>
      <c r="L25" s="766"/>
      <c r="M25" s="196"/>
    </row>
    <row r="26" spans="1:29" ht="31.5" customHeight="1">
      <c r="A26" s="2"/>
      <c r="B26" s="78" t="s">
        <v>755</v>
      </c>
      <c r="C26" s="104"/>
      <c r="D26" s="55">
        <v>25.5</v>
      </c>
      <c r="E26" s="55">
        <v>33</v>
      </c>
      <c r="F26" s="79">
        <v>0.1</v>
      </c>
      <c r="G26" s="55">
        <v>29</v>
      </c>
      <c r="H26" s="55">
        <v>35</v>
      </c>
      <c r="I26" s="55">
        <v>35.5</v>
      </c>
      <c r="J26" s="55">
        <v>49</v>
      </c>
      <c r="K26" s="55">
        <v>43.5</v>
      </c>
      <c r="L26" s="55">
        <v>52</v>
      </c>
      <c r="M26" s="196"/>
    </row>
    <row r="27" spans="1:29" ht="40" customHeight="1" thickBot="1">
      <c r="A27" s="2"/>
      <c r="B27" s="780" t="str">
        <f>'What is the workforce you have'!B28:C28</f>
        <v>Disability support worker (DSW) - General</v>
      </c>
      <c r="C27" s="780"/>
      <c r="D27" s="510" t="str">
        <f>IF('What is the workforce you have'!D28 = "", "No FTE recorded", 'What is the workforce you have'!D28)</f>
        <v>No FTE recorded</v>
      </c>
      <c r="E27" s="510" t="str">
        <f>IF('What is the workforce you have'!G28 = "", "No Headcount recorded", 'What is the workforce you have'!G28)</f>
        <v>No Headcount recorded</v>
      </c>
      <c r="F27" s="511" t="b">
        <f>IF('What is the workforce you have'!$B$44 = "By role type", 'What is the workforce you have'!J28, IF('What is the workforce you have'!$B$44 = "By total workforce",'What is the workforce you have'!$C$44))</f>
        <v>0</v>
      </c>
      <c r="G27" s="512"/>
      <c r="H27" s="512"/>
      <c r="I27" s="512"/>
      <c r="J27" s="512"/>
      <c r="K27" s="512"/>
      <c r="L27" s="512"/>
      <c r="M27" s="196"/>
    </row>
    <row r="28" spans="1:29" ht="40" customHeight="1" thickTop="1" thickBot="1">
      <c r="A28" s="2"/>
      <c r="B28" s="764" t="str">
        <f>'What is the workforce you have'!B29</f>
        <v>Disability support worker (DSW) - Advanced (Specialised)</v>
      </c>
      <c r="C28" s="764"/>
      <c r="D28" s="513" t="str">
        <f>IF('What is the workforce you have'!D29 = "", "No FTE recorded", 'What is the workforce you have'!D29)</f>
        <v>No FTE recorded</v>
      </c>
      <c r="E28" s="513" t="str">
        <f>IF('What is the workforce you have'!G29 = "", "No Headcount recorded", 'What is the workforce you have'!G29)</f>
        <v>No Headcount recorded</v>
      </c>
      <c r="F28" s="511" t="b">
        <f>IF('What is the workforce you have'!$B$44 = "By role type", 'What is the workforce you have'!J29, IF('What is the workforce you have'!$B$44 = "By total workforce",'What is the workforce you have'!$C$44))</f>
        <v>0</v>
      </c>
      <c r="G28" s="514"/>
      <c r="H28" s="514"/>
      <c r="I28" s="514"/>
      <c r="J28" s="514"/>
      <c r="K28" s="514"/>
      <c r="L28" s="514"/>
      <c r="M28" s="196"/>
    </row>
    <row r="29" spans="1:29" ht="40" customHeight="1" thickTop="1" thickBot="1">
      <c r="A29" s="2"/>
      <c r="B29" s="764" t="str">
        <f>'What is the workforce you have'!B30</f>
        <v>Disability support worker (DSW) - Advanced (Identity)</v>
      </c>
      <c r="C29" s="764"/>
      <c r="D29" s="513" t="str">
        <f>IF('What is the workforce you have'!D30 = "", "No FTE recorded", 'What is the workforce you have'!D30)</f>
        <v>No FTE recorded</v>
      </c>
      <c r="E29" s="513" t="str">
        <f>IF('What is the workforce you have'!G30 = "", "No Headcount recorded", 'What is the workforce you have'!G30)</f>
        <v>No Headcount recorded</v>
      </c>
      <c r="F29" s="511" t="b">
        <f>IF('What is the workforce you have'!$B$44 ="By role type", 'What is the workforce you have'!J30, IF('What is the workforce you have'!$B$44 = "By total workforce",'What is the workforce you have'!$C$44))</f>
        <v>0</v>
      </c>
      <c r="G29" s="514"/>
      <c r="H29" s="514"/>
      <c r="I29" s="514"/>
      <c r="J29" s="514"/>
      <c r="K29" s="514"/>
      <c r="L29" s="514"/>
      <c r="M29" s="196"/>
    </row>
    <row r="30" spans="1:29" ht="40" customHeight="1" thickTop="1" thickBot="1">
      <c r="A30" s="2"/>
      <c r="B30" s="764" t="str">
        <f>'What is the workforce you have'!B31</f>
        <v>Supervision and management</v>
      </c>
      <c r="C30" s="764"/>
      <c r="D30" s="513" t="str">
        <f>IF('What is the workforce you have'!D31 = "", "No FTE recorded", 'What is the workforce you have'!D31)</f>
        <v>No FTE recorded</v>
      </c>
      <c r="E30" s="513" t="str">
        <f>IF('What is the workforce you have'!G31 = "", "No Headcount recorded", 'What is the workforce you have'!G31)</f>
        <v>No Headcount recorded</v>
      </c>
      <c r="F30" s="511" t="b">
        <f>IF('What is the workforce you have'!$B$44 = "By role type", 'What is the workforce you have'!J31, IF('What is the workforce you have'!$B$44 = "By total workforce",'What is the workforce you have'!$C$44))</f>
        <v>0</v>
      </c>
      <c r="G30" s="514"/>
      <c r="H30" s="514"/>
      <c r="I30" s="514"/>
      <c r="J30" s="514"/>
      <c r="K30" s="514"/>
      <c r="L30" s="514"/>
      <c r="M30" s="196"/>
    </row>
    <row r="31" spans="1:29" ht="40" customHeight="1" thickTop="1" thickBot="1">
      <c r="A31" s="2"/>
      <c r="B31" s="764" t="str">
        <f>'What is the workforce you have'!B32</f>
        <v>Allied Health</v>
      </c>
      <c r="C31" s="764"/>
      <c r="D31" s="513" t="str">
        <f>IF('What is the workforce you have'!D32 = "", "No FTE recorded", 'What is the workforce you have'!D32)</f>
        <v>No FTE recorded</v>
      </c>
      <c r="E31" s="513" t="str">
        <f>IF('What is the workforce you have'!G32 = "", "No Headcount recorded", 'What is the workforce you have'!G32)</f>
        <v>No Headcount recorded</v>
      </c>
      <c r="F31" s="511" t="b">
        <f>IF('What is the workforce you have'!$B$44 = "By role type", 'What is the workforce you have'!J32, IF('What is the workforce you have'!$B$44 = "By total workforce",'What is the workforce you have'!$C$44))</f>
        <v>0</v>
      </c>
      <c r="G31" s="514"/>
      <c r="H31" s="514"/>
      <c r="I31" s="514"/>
      <c r="J31" s="514"/>
      <c r="K31" s="514"/>
      <c r="L31" s="514"/>
      <c r="M31" s="196"/>
    </row>
    <row r="32" spans="1:29" ht="40" customHeight="1" thickTop="1" thickBot="1">
      <c r="A32" s="2"/>
      <c r="B32" s="764" t="str">
        <f>'What is the workforce you have'!B33</f>
        <v>Ancillary work</v>
      </c>
      <c r="C32" s="764"/>
      <c r="D32" s="513" t="str">
        <f>IF('What is the workforce you have'!D33 = "", "No FTE recorded", 'What is the workforce you have'!D33)</f>
        <v>No FTE recorded</v>
      </c>
      <c r="E32" s="513" t="str">
        <f>IF('What is the workforce you have'!G33 = "", "No Headcount recorded", 'What is the workforce you have'!G33)</f>
        <v>No Headcount recorded</v>
      </c>
      <c r="F32" s="511" t="b">
        <f>IF('What is the workforce you have'!$B$44 = "By role type", 'What is the workforce you have'!J33, IF('What is the workforce you have'!$B$44 = "By total workforce",'What is the workforce you have'!$C$44))</f>
        <v>0</v>
      </c>
      <c r="G32" s="514"/>
      <c r="H32" s="514"/>
      <c r="I32" s="514"/>
      <c r="J32" s="514"/>
      <c r="K32" s="514"/>
      <c r="L32" s="514"/>
      <c r="M32" s="196"/>
    </row>
    <row r="33" spans="1:25" ht="40" customHeight="1" thickTop="1" thickBot="1">
      <c r="A33" s="2"/>
      <c r="B33" s="764" t="str">
        <f>'What is the workforce you have'!B34</f>
        <v xml:space="preserve">Administrative </v>
      </c>
      <c r="C33" s="764"/>
      <c r="D33" s="513" t="str">
        <f>IF('What is the workforce you have'!D34 = "", "No FTE recorded", 'What is the workforce you have'!D34)</f>
        <v>No FTE recorded</v>
      </c>
      <c r="E33" s="513" t="str">
        <f>IF('What is the workforce you have'!G34 = "", "No Headcount recorded", 'What is the workforce you have'!G34)</f>
        <v>No Headcount recorded</v>
      </c>
      <c r="F33" s="511" t="b">
        <f>IF('What is the workforce you have'!$B$44 = "By role type", 'What is the workforce you have'!J34, IF('What is the workforce you have'!$B$44 = "By total workforce",'What is the workforce you have'!$C$44))</f>
        <v>0</v>
      </c>
      <c r="G33" s="514"/>
      <c r="H33" s="514"/>
      <c r="I33" s="514"/>
      <c r="J33" s="514"/>
      <c r="K33" s="514"/>
      <c r="L33" s="514"/>
      <c r="M33" s="196"/>
    </row>
    <row r="34" spans="1:25" ht="40" customHeight="1" thickTop="1" thickBot="1">
      <c r="A34" s="2"/>
      <c r="B34" s="764" t="str">
        <f>'What is the workforce you have'!B35</f>
        <v>Free input - enter your own role type</v>
      </c>
      <c r="C34" s="764"/>
      <c r="D34" s="513" t="str">
        <f>IF('What is the workforce you have'!D35 = "", "No FTE recorded", 'What is the workforce you have'!D35)</f>
        <v>No FTE recorded</v>
      </c>
      <c r="E34" s="513" t="str">
        <f>IF('What is the workforce you have'!G35 = "", "No Headcount recorded", 'What is the workforce you have'!G35)</f>
        <v>No Headcount recorded</v>
      </c>
      <c r="F34" s="511" t="b">
        <f>IF('What is the workforce you have'!$B$44 = "By role type", 'What is the workforce you have'!J35, IF('What is the workforce you have'!$B$44 = "By total workforce",'What is the workforce you have'!$C$44))</f>
        <v>0</v>
      </c>
      <c r="G34" s="514"/>
      <c r="H34" s="514"/>
      <c r="I34" s="514"/>
      <c r="J34" s="514"/>
      <c r="K34" s="514"/>
      <c r="L34" s="514"/>
      <c r="M34" s="196"/>
    </row>
    <row r="35" spans="1:25" ht="40" customHeight="1" thickTop="1" thickBot="1">
      <c r="A35" s="2"/>
      <c r="B35" s="764" t="str">
        <f>'What is the workforce you have'!B36</f>
        <v>Free input - enter your own role type</v>
      </c>
      <c r="C35" s="764"/>
      <c r="D35" s="513" t="str">
        <f>IF('What is the workforce you have'!D36 = "", "No FTE recorded", 'What is the workforce you have'!D36)</f>
        <v>No FTE recorded</v>
      </c>
      <c r="E35" s="513" t="str">
        <f>IF('What is the workforce you have'!G36 = "", "No Headcount recorded", 'What is the workforce you have'!G36)</f>
        <v>No Headcount recorded</v>
      </c>
      <c r="F35" s="511" t="b">
        <f>IF('What is the workforce you have'!$B$44 = "By role type", 'What is the workforce you have'!J36, IF('What is the workforce you have'!$B$44 = "By total workforce",'What is the workforce you have'!$C$44))</f>
        <v>0</v>
      </c>
      <c r="G35" s="514"/>
      <c r="H35" s="514"/>
      <c r="I35" s="514"/>
      <c r="J35" s="514"/>
      <c r="K35" s="514"/>
      <c r="L35" s="514"/>
      <c r="M35" s="196"/>
    </row>
    <row r="36" spans="1:25" ht="40" customHeight="1" thickTop="1" thickBot="1">
      <c r="A36" s="2"/>
      <c r="B36" s="765" t="str">
        <f>'What is the workforce you have'!B37</f>
        <v>Free input - enter your own role type</v>
      </c>
      <c r="C36" s="765"/>
      <c r="D36" s="515" t="str">
        <f>IF('What is the workforce you have'!D37 = "", "No FTE recorded", 'What is the workforce you have'!D37)</f>
        <v>No FTE recorded</v>
      </c>
      <c r="E36" s="515" t="str">
        <f>IF('What is the workforce you have'!G37 = "", "No Headcount recorded", 'What is the workforce you have'!G37)</f>
        <v>No Headcount recorded</v>
      </c>
      <c r="F36" s="511" t="b">
        <f>IF('What is the workforce you have'!$B$44 = "By role type", 'What is the workforce you have'!J37, IF('What is the workforce you have'!$B$44 = "By total workforce",'What is the workforce you have'!$C$44))</f>
        <v>0</v>
      </c>
      <c r="G36" s="516"/>
      <c r="H36" s="516"/>
      <c r="I36" s="516"/>
      <c r="J36" s="516"/>
      <c r="K36" s="516"/>
      <c r="L36" s="516"/>
      <c r="M36" s="2"/>
    </row>
    <row r="37" spans="1:25" ht="15" thickTop="1">
      <c r="A37" s="2"/>
      <c r="B37" s="2"/>
      <c r="C37" s="2"/>
      <c r="D37" s="2"/>
      <c r="E37" s="2"/>
      <c r="F37" s="2"/>
      <c r="G37" s="493"/>
      <c r="H37" s="493"/>
      <c r="I37" s="493"/>
      <c r="J37" s="493"/>
      <c r="K37" s="493"/>
      <c r="L37" s="493"/>
      <c r="M37" s="2"/>
    </row>
    <row r="38" spans="1:25">
      <c r="A38" s="2"/>
      <c r="B38" s="2"/>
      <c r="C38" s="2"/>
      <c r="D38" s="2"/>
      <c r="E38" s="2"/>
      <c r="F38" s="2"/>
      <c r="G38" s="2"/>
      <c r="H38" s="2"/>
      <c r="I38" s="2"/>
      <c r="J38" s="2"/>
      <c r="K38" s="2"/>
      <c r="L38" s="2"/>
      <c r="M38" s="2"/>
    </row>
    <row r="39" spans="1:25">
      <c r="A39" s="2"/>
      <c r="B39" s="2"/>
      <c r="C39" s="2"/>
      <c r="D39" s="2"/>
      <c r="E39" s="2"/>
      <c r="F39" s="2"/>
      <c r="G39" s="2"/>
      <c r="H39" s="2"/>
      <c r="I39" s="2"/>
      <c r="J39" s="2"/>
      <c r="K39" s="2"/>
      <c r="L39" s="2"/>
      <c r="M39" s="2"/>
    </row>
    <row r="40" spans="1:25" s="12" customFormat="1" ht="35.15" customHeight="1">
      <c r="A40" s="17"/>
      <c r="B40" s="17"/>
      <c r="C40" s="17"/>
      <c r="D40" s="17"/>
      <c r="E40" s="17"/>
      <c r="F40" s="17"/>
      <c r="G40" s="17"/>
      <c r="H40" s="17"/>
      <c r="I40" s="17"/>
      <c r="J40" s="17"/>
      <c r="K40" s="17"/>
      <c r="L40" s="265" t="s">
        <v>744</v>
      </c>
      <c r="M40" s="17"/>
      <c r="N40" s="17"/>
      <c r="O40" s="17"/>
      <c r="P40" s="17"/>
      <c r="Q40" s="17"/>
      <c r="R40" s="17"/>
      <c r="S40" s="17"/>
      <c r="T40" s="17"/>
      <c r="U40" s="17"/>
      <c r="V40" s="17"/>
      <c r="W40" s="17"/>
      <c r="X40" s="17"/>
      <c r="Y40" s="17"/>
    </row>
    <row r="41" spans="1:25" s="12" customFormat="1" ht="19" customHeight="1">
      <c r="A41" s="17"/>
      <c r="B41" s="17"/>
      <c r="C41" s="17"/>
      <c r="D41" s="17"/>
      <c r="E41" s="17"/>
      <c r="F41" s="17"/>
      <c r="G41" s="17"/>
      <c r="H41" s="17"/>
      <c r="I41" s="17"/>
      <c r="J41" s="17"/>
      <c r="K41" s="17"/>
      <c r="L41" s="265"/>
      <c r="M41" s="17"/>
      <c r="N41" s="17"/>
      <c r="O41" s="17"/>
      <c r="P41" s="17"/>
      <c r="Q41" s="17"/>
      <c r="R41" s="17"/>
      <c r="S41" s="17"/>
      <c r="T41" s="17"/>
      <c r="U41" s="17"/>
      <c r="V41" s="17"/>
      <c r="W41" s="17"/>
      <c r="X41" s="17"/>
      <c r="Y41" s="17"/>
    </row>
    <row r="42" spans="1:25">
      <c r="A42" s="2"/>
      <c r="B42" s="2"/>
      <c r="C42" s="2"/>
      <c r="D42" s="2"/>
      <c r="E42" s="2"/>
      <c r="F42" s="2"/>
      <c r="G42" s="2"/>
      <c r="H42" s="2"/>
      <c r="I42" s="2"/>
      <c r="J42" s="2"/>
      <c r="K42" s="2"/>
      <c r="L42" s="2"/>
      <c r="M42" s="2"/>
    </row>
    <row r="43" spans="1:25">
      <c r="A43" s="2"/>
      <c r="B43" s="80" t="s">
        <v>697</v>
      </c>
      <c r="C43" s="2"/>
      <c r="D43" s="2"/>
      <c r="E43" s="2"/>
      <c r="F43" s="2"/>
      <c r="G43" s="2"/>
      <c r="H43" s="2"/>
      <c r="I43" s="2"/>
      <c r="J43" s="2"/>
      <c r="K43" s="2"/>
      <c r="L43" s="2"/>
      <c r="M43" s="2"/>
    </row>
    <row r="44" spans="1:25">
      <c r="A44" s="2"/>
      <c r="B44" s="2"/>
      <c r="C44" s="2"/>
      <c r="D44" s="2"/>
      <c r="E44" s="2"/>
      <c r="F44" s="2"/>
      <c r="G44" s="2"/>
      <c r="H44" s="2"/>
      <c r="I44" s="2"/>
      <c r="J44" s="2"/>
      <c r="K44" s="2"/>
      <c r="L44" s="2"/>
      <c r="M44" s="2"/>
    </row>
    <row r="45" spans="1:25">
      <c r="A45" s="2"/>
      <c r="B45" s="80" t="s">
        <v>243</v>
      </c>
      <c r="C45" s="2"/>
      <c r="D45" s="2"/>
      <c r="E45" s="2"/>
      <c r="F45" s="2"/>
      <c r="G45" s="2"/>
      <c r="H45" s="2"/>
      <c r="I45" s="2"/>
      <c r="J45" s="2"/>
      <c r="K45" s="2"/>
      <c r="L45" s="2"/>
      <c r="M45" s="2"/>
    </row>
    <row r="46" spans="1:25">
      <c r="A46" s="2"/>
      <c r="B46" s="2"/>
      <c r="C46" s="2"/>
      <c r="D46" s="2"/>
      <c r="E46" s="2"/>
      <c r="F46" s="2"/>
      <c r="G46" s="2"/>
      <c r="H46" s="2"/>
      <c r="I46" s="2"/>
      <c r="J46" s="2"/>
      <c r="K46" s="2"/>
      <c r="L46" s="2"/>
      <c r="M46" s="2"/>
    </row>
    <row r="47" spans="1:25" ht="35.15" customHeight="1">
      <c r="A47" s="2"/>
      <c r="B47" s="205" t="s">
        <v>218</v>
      </c>
      <c r="C47" s="767" t="s">
        <v>197</v>
      </c>
      <c r="D47" s="767"/>
      <c r="E47" s="767"/>
      <c r="F47" s="767"/>
      <c r="G47" s="767"/>
      <c r="H47" s="767"/>
      <c r="I47" s="767"/>
      <c r="J47" s="767"/>
      <c r="K47" s="767"/>
      <c r="L47" s="767"/>
      <c r="M47" s="2"/>
    </row>
    <row r="48" spans="1:25" ht="84.65" customHeight="1" thickBot="1">
      <c r="A48" s="2"/>
      <c r="B48" s="217" t="s">
        <v>54</v>
      </c>
      <c r="C48" s="768" t="str">
        <f>IF('Analysis - Workforce Characteri'!D37="e.g. We need to increase the proportion of ongoing support workers to meet current participant needs. This is a priority as our current strategy of relying on labour hire is financially unsustainable and contributes to a disengaged workforce.",HYPERLINK("#'Analysis - Workforce Characteri'!D37","No input recorded. Click here to enter response in Part A."),IF('Analysis - Workforce Characteri'!D37="","",'Analysis - Workforce Characteri'!D37))</f>
        <v>No input recorded. Click here to enter response in Part A.</v>
      </c>
      <c r="D48" s="768"/>
      <c r="E48" s="768"/>
      <c r="F48" s="768"/>
      <c r="G48" s="768"/>
      <c r="H48" s="768"/>
      <c r="I48" s="768"/>
      <c r="J48" s="768"/>
      <c r="K48" s="768"/>
      <c r="L48" s="768"/>
      <c r="M48" s="2"/>
    </row>
    <row r="49" spans="1:13" ht="84.65" customHeight="1" thickTop="1" thickBot="1">
      <c r="A49" s="2"/>
      <c r="B49" s="218" t="s">
        <v>1</v>
      </c>
      <c r="C49" s="761" t="str">
        <f>IF('Analysis - Workforce Characteri'!D40="", HYPERLINK("#'Analysis - Workforce Characteri'!D40","No input recorded. Click here to enter response in Part A."),'Analysis - Workforce Characteri'!D40)</f>
        <v>No input recorded. Click here to enter response in Part A.</v>
      </c>
      <c r="D49" s="761"/>
      <c r="E49" s="761"/>
      <c r="F49" s="761"/>
      <c r="G49" s="761"/>
      <c r="H49" s="761"/>
      <c r="I49" s="761"/>
      <c r="J49" s="761"/>
      <c r="K49" s="761"/>
      <c r="L49" s="761"/>
      <c r="M49" s="2"/>
    </row>
    <row r="50" spans="1:13" ht="84.65" customHeight="1" thickTop="1">
      <c r="A50" s="2"/>
      <c r="B50" s="219" t="s">
        <v>8</v>
      </c>
      <c r="C50" s="762" t="str">
        <f>IF('Analysis - Workforce Characteri'!D43="", HYPERLINK("#'Analysis - Workforce Characteri'!D43","No input recorded. Click here to enter response in Part A."),'Analysis - Workforce Characteri'!D43)</f>
        <v>No input recorded. Click here to enter response in Part A.</v>
      </c>
      <c r="D50" s="762"/>
      <c r="E50" s="762"/>
      <c r="F50" s="762"/>
      <c r="G50" s="762"/>
      <c r="H50" s="762"/>
      <c r="I50" s="762"/>
      <c r="J50" s="762"/>
      <c r="K50" s="762"/>
      <c r="L50" s="76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s="2" customFormat="1"/>
    <row r="54" spans="1:13" s="2" customFormat="1"/>
    <row r="55" spans="1:13" s="2" customFormat="1"/>
    <row r="56" spans="1:13" s="2" customFormat="1"/>
    <row r="57" spans="1:13" s="2" customFormat="1"/>
    <row r="58" spans="1:13" s="2" customFormat="1"/>
    <row r="59" spans="1:13" s="2" customFormat="1"/>
    <row r="60" spans="1:13" s="2" customFormat="1"/>
    <row r="61" spans="1:13" s="2" customFormat="1"/>
    <row r="62" spans="1:13" s="2" customFormat="1"/>
    <row r="63" spans="1:13" s="2" customFormat="1"/>
    <row r="64" spans="1:13" s="2" customFormat="1"/>
    <row r="65" s="2" customFormat="1" ht="11.5" customHeigh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sheetData>
  <sheetProtection algorithmName="SHA-256" hashValue="weicm2bwO/fmv4DSPiNxIl6JcNGdc/iwRIFPZ41/XfM=" saltValue="hARmxYFUPg3azKDzJm+nwQ==" spinCount="100000" sheet="1" formatRows="0"/>
  <mergeCells count="42">
    <mergeCell ref="B19:K19"/>
    <mergeCell ref="B34:C34"/>
    <mergeCell ref="B28:C28"/>
    <mergeCell ref="B24:C24"/>
    <mergeCell ref="B25:C25"/>
    <mergeCell ref="D25:F25"/>
    <mergeCell ref="B27:C27"/>
    <mergeCell ref="D21:F21"/>
    <mergeCell ref="K22:L22"/>
    <mergeCell ref="K21:L21"/>
    <mergeCell ref="I21:J21"/>
    <mergeCell ref="B29:C29"/>
    <mergeCell ref="B30:C30"/>
    <mergeCell ref="G21:H21"/>
    <mergeCell ref="G22:H22"/>
    <mergeCell ref="J2:M2"/>
    <mergeCell ref="B4:L4"/>
    <mergeCell ref="B3:L3"/>
    <mergeCell ref="B17:L17"/>
    <mergeCell ref="B10:L10"/>
    <mergeCell ref="B14:L14"/>
    <mergeCell ref="B5:L5"/>
    <mergeCell ref="B8:L8"/>
    <mergeCell ref="B12:L12"/>
    <mergeCell ref="C11:L11"/>
    <mergeCell ref="C13:L13"/>
    <mergeCell ref="B16:L16"/>
    <mergeCell ref="C15:L15"/>
    <mergeCell ref="C49:L49"/>
    <mergeCell ref="C50:L50"/>
    <mergeCell ref="I22:J22"/>
    <mergeCell ref="B22:F22"/>
    <mergeCell ref="B35:C35"/>
    <mergeCell ref="B36:C36"/>
    <mergeCell ref="B31:C31"/>
    <mergeCell ref="B32:C32"/>
    <mergeCell ref="B33:C33"/>
    <mergeCell ref="G25:H25"/>
    <mergeCell ref="I25:J25"/>
    <mergeCell ref="K25:L25"/>
    <mergeCell ref="C47:L47"/>
    <mergeCell ref="C48:L48"/>
  </mergeCells>
  <conditionalFormatting sqref="B26">
    <cfRule type="containsText" dxfId="147" priority="90" operator="containsText" text="Please select ">
      <formula>NOT(ISERROR(SEARCH("Please select ",B26)))</formula>
    </cfRule>
  </conditionalFormatting>
  <conditionalFormatting sqref="B18:M18">
    <cfRule type="containsText" dxfId="136" priority="155" operator="containsText" text="Please select ">
      <formula>NOT(ISERROR(SEARCH("Please select ",B18)))</formula>
    </cfRule>
  </conditionalFormatting>
  <conditionalFormatting sqref="C48:L50">
    <cfRule type="cellIs" dxfId="135" priority="44" operator="equal">
      <formula>"No input recorded. Click here to enter response in Part A."</formula>
    </cfRule>
  </conditionalFormatting>
  <dataValidations count="4">
    <dataValidation allowBlank="1" showInputMessage="1" showErrorMessage="1" prompt="You can not change this time period." sqref="G22:H22" xr:uid="{00000000-0002-0000-0C00-000000000000}"/>
    <dataValidation allowBlank="1" showInputMessage="1" showErrorMessage="1" prompt="Please input the timeframe for period 2. Note 12 months is the default." sqref="I22" xr:uid="{00000000-0002-0000-0C00-000001000000}"/>
    <dataValidation allowBlank="1" showInputMessage="1" showErrorMessage="1" prompt="Please input the timeframe for period 3. Note 36 months is the default." sqref="K22" xr:uid="{00000000-0002-0000-0C00-000002000000}"/>
    <dataValidation type="textLength" errorStyle="information" operator="lessThan" allowBlank="1" showInputMessage="1" showErrorMessage="1" error="Response must be less than 500 characters" sqref="C11:L11 C13:L13 C15:L15" xr:uid="{00000000-0002-0000-0C00-000003000000}">
      <formula1>501</formula1>
    </dataValidation>
  </dataValidations>
  <pageMargins left="0.7" right="0.7" top="0.75" bottom="0.75" header="0.3" footer="0.3"/>
  <pageSetup paperSize="304" orientation="portrait" r:id="rId1"/>
  <ignoredErrors>
    <ignoredError sqref="J24:K2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4" id="{FA46E2D6-FC5F-4DDC-880B-07168DACDC19}">
            <xm:f>AND('What is the workforce you have'!$G$28 = "", 'What is the workforce you have'!$D$28 = "")</xm:f>
            <x14:dxf>
              <font>
                <color theme="0" tint="-4.9989318521683403E-2"/>
              </font>
              <fill>
                <patternFill>
                  <bgColor theme="0" tint="-4.9989318521683403E-2"/>
                </patternFill>
              </fill>
            </x14:dxf>
          </x14:cfRule>
          <xm:sqref>B27:D27</xm:sqref>
        </x14:conditionalFormatting>
        <x14:conditionalFormatting xmlns:xm="http://schemas.microsoft.com/office/excel/2006/main">
          <x14:cfRule type="expression" priority="34" id="{CF2F29D8-9E59-414B-9071-041283AB7C31}">
            <xm:f>AND('What is the workforce you have'!$G$29 = "", 'What is the workforce you have'!$D$29 = "")</xm:f>
            <x14:dxf>
              <font>
                <color theme="0" tint="-4.9989318521683403E-2"/>
              </font>
              <fill>
                <patternFill>
                  <bgColor theme="0" tint="-4.9989318521683403E-2"/>
                </patternFill>
              </fill>
            </x14:dxf>
          </x14:cfRule>
          <xm:sqref>B28:D28</xm:sqref>
        </x14:conditionalFormatting>
        <x14:conditionalFormatting xmlns:xm="http://schemas.microsoft.com/office/excel/2006/main">
          <x14:cfRule type="expression" priority="17" id="{949DA6B6-CB22-4847-810A-D4830A28EC57}">
            <xm:f>AND('What is the workforce you have'!$G$30 = "", 'What is the workforce you have'!$D$30 = "")</xm:f>
            <x14:dxf>
              <font>
                <color theme="0" tint="-4.9989318521683403E-2"/>
              </font>
              <fill>
                <patternFill>
                  <bgColor theme="0" tint="-4.9989318521683403E-2"/>
                </patternFill>
              </fill>
            </x14:dxf>
          </x14:cfRule>
          <xm:sqref>B29:L29</xm:sqref>
        </x14:conditionalFormatting>
        <x14:conditionalFormatting xmlns:xm="http://schemas.microsoft.com/office/excel/2006/main">
          <x14:cfRule type="expression" priority="15" id="{F78D73E8-14E4-4872-A409-AB162B01613D}">
            <xm:f>AND('What is the workforce you have'!$G$31 = "", 'What is the workforce you have'!$D$31 = "")</xm:f>
            <x14:dxf>
              <font>
                <color theme="0" tint="-4.9989318521683403E-2"/>
              </font>
              <fill>
                <patternFill>
                  <bgColor theme="0" tint="-4.9989318521683403E-2"/>
                </patternFill>
              </fill>
            </x14:dxf>
          </x14:cfRule>
          <xm:sqref>B30:L30</xm:sqref>
        </x14:conditionalFormatting>
        <x14:conditionalFormatting xmlns:xm="http://schemas.microsoft.com/office/excel/2006/main">
          <x14:cfRule type="expression" priority="13" id="{20C185A4-B6C2-45A2-B39D-917D35E61EFB}">
            <xm:f>AND('What is the workforce you have'!$G$32 = "", 'What is the workforce you have'!$D$32 = "")</xm:f>
            <x14:dxf>
              <font>
                <color theme="0" tint="-4.9989318521683403E-2"/>
              </font>
              <fill>
                <patternFill>
                  <bgColor theme="0" tint="-4.9989318521683403E-2"/>
                </patternFill>
              </fill>
            </x14:dxf>
          </x14:cfRule>
          <xm:sqref>B31:L31</xm:sqref>
        </x14:conditionalFormatting>
        <x14:conditionalFormatting xmlns:xm="http://schemas.microsoft.com/office/excel/2006/main">
          <x14:cfRule type="expression" priority="11" id="{56B5A6E2-381E-47EB-BC74-6D122D956CCD}">
            <xm:f>AND('What is the workforce you have'!$G$33 = "", 'What is the workforce you have'!$D$33 = "")</xm:f>
            <x14:dxf>
              <font>
                <color theme="0" tint="-4.9989318521683403E-2"/>
              </font>
              <fill>
                <patternFill>
                  <bgColor theme="0" tint="-4.9989318521683403E-2"/>
                </patternFill>
              </fill>
            </x14:dxf>
          </x14:cfRule>
          <xm:sqref>B32:L32</xm:sqref>
        </x14:conditionalFormatting>
        <x14:conditionalFormatting xmlns:xm="http://schemas.microsoft.com/office/excel/2006/main">
          <x14:cfRule type="expression" priority="9" id="{E50D5A42-09F1-4357-BBBC-93BD409E9FCC}">
            <xm:f>AND('What is the workforce you have'!$G$34 = "", 'What is the workforce you have'!$D$34 = "")</xm:f>
            <x14:dxf>
              <font>
                <color theme="0" tint="-4.9989318521683403E-2"/>
              </font>
              <fill>
                <patternFill>
                  <bgColor theme="0" tint="-4.9989318521683403E-2"/>
                </patternFill>
              </fill>
            </x14:dxf>
          </x14:cfRule>
          <xm:sqref>B33:L33</xm:sqref>
        </x14:conditionalFormatting>
        <x14:conditionalFormatting xmlns:xm="http://schemas.microsoft.com/office/excel/2006/main">
          <x14:cfRule type="expression" priority="7" id="{4FE3F45F-C27C-4054-AD22-BC2A768418C3}">
            <xm:f>AND('What is the workforce you have'!$G$35 = "", 'What is the workforce you have'!$D$35 = "")</xm:f>
            <x14:dxf>
              <font>
                <color theme="0" tint="-4.9989318521683403E-2"/>
              </font>
              <fill>
                <patternFill>
                  <bgColor theme="0" tint="-4.9989318521683403E-2"/>
                </patternFill>
              </fill>
            </x14:dxf>
          </x14:cfRule>
          <xm:sqref>B34:L34</xm:sqref>
        </x14:conditionalFormatting>
        <x14:conditionalFormatting xmlns:xm="http://schemas.microsoft.com/office/excel/2006/main">
          <x14:cfRule type="expression" priority="5" id="{36D550D4-C7D2-4349-8891-1B9A4B3F3F01}">
            <xm:f>AND('What is the workforce you have'!$G$36 = "", 'What is the workforce you have'!$D$36 = "")</xm:f>
            <x14:dxf>
              <font>
                <color theme="0" tint="-4.9989318521683403E-2"/>
              </font>
              <fill>
                <patternFill>
                  <bgColor theme="0" tint="-4.9989318521683403E-2"/>
                </patternFill>
              </fill>
            </x14:dxf>
          </x14:cfRule>
          <xm:sqref>B35:L35</xm:sqref>
        </x14:conditionalFormatting>
        <x14:conditionalFormatting xmlns:xm="http://schemas.microsoft.com/office/excel/2006/main">
          <x14:cfRule type="expression" priority="1" id="{4F096F47-2CDB-4481-838B-BB5F34207112}">
            <xm:f>AND('What is the workforce you have'!$G$37 = "", 'What is the workforce you have'!$D$37 = "")</xm:f>
            <x14:dxf>
              <font>
                <color theme="0" tint="-4.9989318521683403E-2"/>
              </font>
              <fill>
                <patternFill>
                  <bgColor theme="0" tint="-4.9989318521683403E-2"/>
                </patternFill>
              </fill>
            </x14:dxf>
          </x14:cfRule>
          <xm:sqref>B36:L36</xm:sqref>
        </x14:conditionalFormatting>
        <x14:conditionalFormatting xmlns:xm="http://schemas.microsoft.com/office/excel/2006/main">
          <x14:cfRule type="expression" priority="66" id="{537A2CEC-1EB7-4EE5-AE29-58E1485A19F7}">
            <xm:f>ISBLANK('What is the workforce you have'!$B$29)</xm:f>
            <x14:dxf>
              <font>
                <color theme="0" tint="-4.9989318521683403E-2"/>
              </font>
              <fill>
                <patternFill>
                  <bgColor theme="0" tint="-4.9989318521683403E-2"/>
                </patternFill>
              </fill>
            </x14:dxf>
          </x14:cfRule>
          <xm:sqref>D28</xm:sqref>
        </x14:conditionalFormatting>
        <x14:conditionalFormatting xmlns:xm="http://schemas.microsoft.com/office/excel/2006/main">
          <x14:cfRule type="expression" priority="64" id="{5FEA4A66-E241-45DD-AFAD-5F5D40AA091F}">
            <xm:f>ISBLANK('What is the workforce you have'!$B$30)</xm:f>
            <x14:dxf>
              <font>
                <color theme="0" tint="-4.9989318521683403E-2"/>
              </font>
              <fill>
                <patternFill>
                  <bgColor theme="0" tint="-4.9989318521683403E-2"/>
                </patternFill>
              </fill>
            </x14:dxf>
          </x14:cfRule>
          <xm:sqref>D29:E29</xm:sqref>
        </x14:conditionalFormatting>
        <x14:conditionalFormatting xmlns:xm="http://schemas.microsoft.com/office/excel/2006/main">
          <x14:cfRule type="expression" priority="62" id="{99986471-11A6-4865-AB3F-81E5CAFF92D9}">
            <xm:f>ISBLANK('What is the workforce you have'!$B$31)</xm:f>
            <x14:dxf>
              <font>
                <color theme="0" tint="-4.9989318521683403E-2"/>
              </font>
              <fill>
                <patternFill>
                  <bgColor theme="0" tint="-4.9989318521683403E-2"/>
                </patternFill>
              </fill>
            </x14:dxf>
          </x14:cfRule>
          <xm:sqref>D30:E30</xm:sqref>
        </x14:conditionalFormatting>
        <x14:conditionalFormatting xmlns:xm="http://schemas.microsoft.com/office/excel/2006/main">
          <x14:cfRule type="expression" priority="60" id="{42C50B8B-3C31-4156-A78B-6E741BEDCE40}">
            <xm:f>ISBLANK('What is the workforce you have'!$B$32)</xm:f>
            <x14:dxf>
              <font>
                <color theme="0" tint="-4.9989318521683403E-2"/>
              </font>
              <fill>
                <patternFill>
                  <bgColor theme="0" tint="-4.9989318521683403E-2"/>
                </patternFill>
              </fill>
            </x14:dxf>
          </x14:cfRule>
          <xm:sqref>D31:E31</xm:sqref>
        </x14:conditionalFormatting>
        <x14:conditionalFormatting xmlns:xm="http://schemas.microsoft.com/office/excel/2006/main">
          <x14:cfRule type="expression" priority="58" id="{CF820204-760B-4A09-A5F9-AF42040B006A}">
            <xm:f>ISBLANK('What is the workforce you have'!$B$33)</xm:f>
            <x14:dxf>
              <font>
                <color theme="0" tint="-4.9989318521683403E-2"/>
              </font>
              <fill>
                <patternFill>
                  <bgColor theme="0" tint="-4.9989318521683403E-2"/>
                </patternFill>
              </fill>
            </x14:dxf>
          </x14:cfRule>
          <xm:sqref>D32:E32</xm:sqref>
        </x14:conditionalFormatting>
        <x14:conditionalFormatting xmlns:xm="http://schemas.microsoft.com/office/excel/2006/main">
          <x14:cfRule type="expression" priority="56" id="{47A66CD1-608B-46F0-9576-D01F15779015}">
            <xm:f>ISBLANK('What is the workforce you have'!$B$34)</xm:f>
            <x14:dxf>
              <font>
                <color theme="0" tint="-4.9989318521683403E-2"/>
              </font>
              <fill>
                <patternFill>
                  <bgColor theme="0" tint="-4.9989318521683403E-2"/>
                </patternFill>
              </fill>
            </x14:dxf>
          </x14:cfRule>
          <xm:sqref>D33:E33</xm:sqref>
        </x14:conditionalFormatting>
        <x14:conditionalFormatting xmlns:xm="http://schemas.microsoft.com/office/excel/2006/main">
          <x14:cfRule type="expression" priority="54" id="{086384C7-6142-4230-87B5-2DF276F1C3A7}">
            <xm:f>ISBLANK('What is the workforce you have'!$B$35)</xm:f>
            <x14:dxf>
              <font>
                <color theme="0" tint="-4.9989318521683403E-2"/>
              </font>
              <fill>
                <patternFill>
                  <bgColor theme="0" tint="-4.9989318521683403E-2"/>
                </patternFill>
              </fill>
            </x14:dxf>
          </x14:cfRule>
          <xm:sqref>D34:E34</xm:sqref>
        </x14:conditionalFormatting>
        <x14:conditionalFormatting xmlns:xm="http://schemas.microsoft.com/office/excel/2006/main">
          <x14:cfRule type="expression" priority="52" id="{A81EF20D-0116-41C1-9ADE-979B208B33A8}">
            <xm:f>ISBLANK('What is the workforce you have'!$B$36)</xm:f>
            <x14:dxf>
              <font>
                <color theme="0" tint="-4.9989318521683403E-2"/>
              </font>
              <fill>
                <patternFill>
                  <bgColor theme="0" tint="-4.9989318521683403E-2"/>
                </patternFill>
              </fill>
            </x14:dxf>
          </x14:cfRule>
          <xm:sqref>D35:E35</xm:sqref>
        </x14:conditionalFormatting>
        <x14:conditionalFormatting xmlns:xm="http://schemas.microsoft.com/office/excel/2006/main">
          <x14:cfRule type="expression" priority="50" id="{4A3A8D35-0C6F-45C6-80CF-5F08173D82B1}">
            <xm:f>ISBLANK('What is the workforce you have'!$B$37)</xm:f>
            <x14:dxf>
              <font>
                <color theme="0" tint="-4.9989318521683403E-2"/>
              </font>
              <fill>
                <patternFill>
                  <bgColor theme="0" tint="-4.9989318521683403E-2"/>
                </patternFill>
              </fill>
            </x14:dxf>
          </x14:cfRule>
          <xm:sqref>D36:E36</xm:sqref>
        </x14:conditionalFormatting>
        <x14:conditionalFormatting xmlns:xm="http://schemas.microsoft.com/office/excel/2006/main">
          <x14:cfRule type="expression" priority="23" id="{52A0AE0A-5078-4941-88BA-B647ACE9EED1}">
            <xm:f>AND('What is the workforce you have'!$G$28 = "", 'What is the workforce you have'!$D$28 = "")</xm:f>
            <x14:dxf>
              <font>
                <color theme="0" tint="-4.9989318521683403E-2"/>
              </font>
            </x14:dxf>
          </x14:cfRule>
          <xm:sqref>E27</xm:sqref>
        </x14:conditionalFormatting>
        <x14:conditionalFormatting xmlns:xm="http://schemas.microsoft.com/office/excel/2006/main">
          <x14:cfRule type="expression" priority="22" id="{E2D290FC-9923-45D9-9330-4A58542EB473}">
            <xm:f>AND('What is the workforce you have'!$G$29 = "", 'What is the workforce you have'!$D$29 = "")</xm:f>
            <x14:dxf>
              <font>
                <color theme="0" tint="-4.9989318521683403E-2"/>
              </font>
            </x14:dxf>
          </x14:cfRule>
          <xm:sqref>E28</xm:sqref>
        </x14:conditionalFormatting>
        <x14:conditionalFormatting xmlns:xm="http://schemas.microsoft.com/office/excel/2006/main">
          <x14:cfRule type="expression" priority="47" id="{166CDD0C-06CF-4072-89F0-F321BFC2513B}">
            <xm:f>AND('What is the workforce you have'!$G$28 = "", 'What is the workforce you have'!$D$28 = "")</xm:f>
            <x14:dxf>
              <font>
                <color theme="0" tint="-4.9989318521683403E-2"/>
              </font>
              <fill>
                <patternFill>
                  <bgColor theme="0" tint="-4.9989318521683403E-2"/>
                </patternFill>
              </fill>
            </x14:dxf>
          </x14:cfRule>
          <xm:sqref>F27:L27</xm:sqref>
        </x14:conditionalFormatting>
        <x14:conditionalFormatting xmlns:xm="http://schemas.microsoft.com/office/excel/2006/main">
          <x14:cfRule type="expression" priority="19" id="{2F61C4E0-BB7E-4D21-96A4-76868F96985A}">
            <xm:f>AND('What is the workforce you have'!$G$29 = "", 'What is the workforce you have'!$D$29 = "")</xm:f>
            <x14:dxf>
              <font>
                <color theme="0" tint="-4.9989318521683403E-2"/>
              </font>
              <fill>
                <patternFill>
                  <bgColor theme="0" tint="-4.9989318521683403E-2"/>
                </patternFill>
              </fill>
            </x14:dxf>
          </x14:cfRule>
          <xm:sqref>F28:L28</xm:sqref>
        </x14:conditionalFormatting>
        <x14:conditionalFormatting xmlns:xm="http://schemas.microsoft.com/office/excel/2006/main">
          <x14:cfRule type="expression" priority="89" id="{4FFDA540-F03F-4BEE-B377-81820FB5477B}">
            <xm:f>ISBLANK('What is the workforce you have'!$B$30)</xm:f>
            <x14:dxf>
              <font>
                <color theme="0" tint="-4.9989318521683403E-2"/>
              </font>
              <fill>
                <patternFill>
                  <bgColor theme="0" tint="-4.9989318521683403E-2"/>
                </patternFill>
              </fill>
            </x14:dxf>
          </x14:cfRule>
          <xm:sqref>G29:L29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2833F"/>
  </sheetPr>
  <dimension ref="A1:AO65"/>
  <sheetViews>
    <sheetView showGridLines="0" zoomScaleNormal="100" workbookViewId="0"/>
  </sheetViews>
  <sheetFormatPr defaultColWidth="9.453125" defaultRowHeight="14.5"/>
  <cols>
    <col min="1" max="1" width="8.453125" customWidth="1"/>
    <col min="2" max="2" width="45.453125" customWidth="1"/>
    <col min="3" max="3" width="28.54296875" customWidth="1"/>
    <col min="4" max="13" width="9.453125" customWidth="1"/>
    <col min="14" max="14" width="10.453125" style="2" bestFit="1" customWidth="1"/>
    <col min="15" max="41" width="9.453125" style="2"/>
  </cols>
  <sheetData>
    <row r="1" spans="1:21" ht="94.5" customHeight="1">
      <c r="A1" s="2"/>
      <c r="B1" s="2"/>
      <c r="C1" s="2"/>
      <c r="D1" s="2"/>
      <c r="E1" s="2"/>
      <c r="F1" s="2"/>
      <c r="G1" s="2"/>
      <c r="H1" s="2"/>
      <c r="I1" s="2"/>
      <c r="J1" s="2"/>
      <c r="K1" s="2"/>
      <c r="L1" s="2"/>
      <c r="M1" s="2"/>
    </row>
    <row r="2" spans="1:21" ht="145.5" customHeight="1">
      <c r="A2" s="2"/>
      <c r="B2" s="194" t="s">
        <v>294</v>
      </c>
      <c r="C2" s="39"/>
      <c r="D2" s="39"/>
      <c r="E2" s="39"/>
      <c r="F2" s="39"/>
      <c r="G2" s="39"/>
      <c r="H2" s="39"/>
      <c r="I2" s="4"/>
      <c r="J2" s="568"/>
      <c r="K2" s="568"/>
      <c r="L2" s="568"/>
      <c r="M2" s="568"/>
    </row>
    <row r="3" spans="1:21" ht="50.5" customHeight="1">
      <c r="A3" s="2"/>
      <c r="B3" s="723" t="s">
        <v>420</v>
      </c>
      <c r="C3" s="723"/>
      <c r="D3" s="723"/>
      <c r="E3" s="723"/>
      <c r="F3" s="723"/>
      <c r="G3" s="723"/>
      <c r="H3" s="723"/>
      <c r="I3" s="723"/>
      <c r="J3" s="723"/>
      <c r="K3" s="501"/>
      <c r="L3" s="501"/>
      <c r="M3" s="117"/>
    </row>
    <row r="4" spans="1:21" ht="57" customHeight="1">
      <c r="A4" s="2"/>
      <c r="B4" s="770" t="s">
        <v>293</v>
      </c>
      <c r="C4" s="770"/>
      <c r="D4" s="770"/>
      <c r="E4" s="770"/>
      <c r="F4" s="770"/>
      <c r="G4" s="770"/>
      <c r="H4" s="770"/>
      <c r="I4" s="770"/>
      <c r="J4" s="770"/>
      <c r="K4" s="359"/>
      <c r="L4" s="359"/>
      <c r="M4" s="118"/>
    </row>
    <row r="5" spans="1:21" ht="36" customHeight="1">
      <c r="A5" s="2"/>
      <c r="B5" s="220" t="s">
        <v>99</v>
      </c>
      <c r="C5" s="198"/>
      <c r="D5" s="198"/>
      <c r="E5" s="198"/>
      <c r="F5" s="198"/>
      <c r="G5" s="198"/>
      <c r="H5" s="198"/>
      <c r="I5" s="199"/>
      <c r="J5" s="199"/>
      <c r="K5" s="199"/>
      <c r="L5" s="199"/>
      <c r="M5" s="389"/>
    </row>
    <row r="6" spans="1:21" ht="23.5" customHeight="1">
      <c r="A6" s="2"/>
      <c r="B6" s="54"/>
      <c r="C6" s="509"/>
      <c r="D6" s="509"/>
      <c r="E6" s="509"/>
      <c r="F6" s="509"/>
      <c r="G6" s="509"/>
      <c r="H6" s="509"/>
      <c r="I6" s="509"/>
      <c r="J6" s="509"/>
      <c r="K6" s="509"/>
      <c r="L6" s="509"/>
      <c r="M6" s="509"/>
    </row>
    <row r="7" spans="1:21" ht="72" customHeight="1">
      <c r="A7" s="2"/>
      <c r="B7" s="244" t="s">
        <v>754</v>
      </c>
      <c r="C7" s="505" t="s">
        <v>109</v>
      </c>
      <c r="D7" s="502"/>
      <c r="E7" s="502"/>
      <c r="F7" s="122"/>
      <c r="G7" s="122"/>
      <c r="H7" s="122"/>
      <c r="I7" s="122"/>
      <c r="J7" s="2"/>
      <c r="K7" s="2"/>
      <c r="L7" s="2"/>
      <c r="M7" s="2"/>
      <c r="P7" s="143"/>
      <c r="Q7" s="143"/>
      <c r="R7" s="143"/>
      <c r="S7" s="143"/>
      <c r="T7" s="143"/>
      <c r="U7" s="143"/>
    </row>
    <row r="8" spans="1:21" ht="21.75" customHeight="1">
      <c r="A8" s="2"/>
      <c r="B8" s="329"/>
      <c r="C8" s="122"/>
      <c r="D8" s="122"/>
      <c r="E8" s="122"/>
      <c r="F8" s="122"/>
      <c r="G8" s="122"/>
      <c r="H8" s="122"/>
      <c r="I8" s="2"/>
      <c r="J8" s="2"/>
      <c r="K8" s="2"/>
      <c r="L8" s="2"/>
      <c r="M8" s="2"/>
      <c r="P8" s="26"/>
      <c r="Q8" s="143"/>
      <c r="R8" s="143"/>
      <c r="S8" s="143"/>
      <c r="T8" s="143"/>
      <c r="U8" s="143"/>
    </row>
    <row r="9" spans="1:21" ht="39" customHeight="1">
      <c r="A9" s="2"/>
      <c r="B9" s="330" t="s">
        <v>650</v>
      </c>
      <c r="C9" s="504" t="s">
        <v>109</v>
      </c>
      <c r="D9" s="331" t="s">
        <v>91</v>
      </c>
      <c r="E9" s="2"/>
      <c r="F9" s="122"/>
      <c r="G9" s="122"/>
      <c r="H9" s="122"/>
      <c r="I9" s="122"/>
      <c r="J9" s="2"/>
      <c r="K9" s="2"/>
      <c r="L9" s="2"/>
      <c r="M9" s="2"/>
      <c r="P9" s="143"/>
      <c r="Q9" s="143"/>
      <c r="R9" s="143"/>
      <c r="S9" s="143"/>
      <c r="T9" s="143"/>
      <c r="U9" s="143"/>
    </row>
    <row r="10" spans="1:21" ht="19.5" customHeight="1">
      <c r="A10" s="2"/>
      <c r="B10" s="122"/>
      <c r="C10" s="122"/>
      <c r="D10" s="122"/>
      <c r="E10" s="122"/>
      <c r="F10" s="122"/>
      <c r="G10" s="122"/>
      <c r="H10" s="122"/>
      <c r="I10" s="2"/>
      <c r="J10" s="2"/>
      <c r="K10" s="2"/>
      <c r="L10" s="2"/>
      <c r="M10" s="2"/>
      <c r="P10" s="143"/>
      <c r="Q10" s="143"/>
      <c r="R10" s="143"/>
      <c r="S10" s="143"/>
      <c r="T10" s="143"/>
      <c r="U10" s="143"/>
    </row>
    <row r="11" spans="1:21" ht="56.5" customHeight="1">
      <c r="A11" s="2"/>
      <c r="B11" s="332" t="s">
        <v>651</v>
      </c>
      <c r="C11" s="504" t="s">
        <v>109</v>
      </c>
      <c r="D11" s="503"/>
      <c r="E11" s="506"/>
      <c r="F11" s="348"/>
      <c r="G11" s="348"/>
      <c r="H11" s="348"/>
      <c r="I11" s="349"/>
      <c r="J11" s="349"/>
      <c r="K11" s="2"/>
      <c r="L11" s="2"/>
      <c r="M11" s="2"/>
      <c r="P11" s="143"/>
      <c r="Q11" s="143"/>
      <c r="R11" s="143"/>
      <c r="S11" s="143"/>
      <c r="T11" s="143"/>
      <c r="U11" s="143"/>
    </row>
    <row r="12" spans="1:21" ht="28.5" customHeight="1">
      <c r="A12" s="2"/>
      <c r="B12" s="333" t="s">
        <v>520</v>
      </c>
      <c r="C12" s="334"/>
      <c r="D12" s="334"/>
      <c r="E12" s="350"/>
      <c r="F12" s="350"/>
      <c r="G12" s="350"/>
      <c r="H12" s="350"/>
      <c r="I12" s="351"/>
      <c r="J12" s="351"/>
      <c r="K12" s="143"/>
      <c r="L12" s="143"/>
      <c r="M12" s="2"/>
      <c r="P12" s="143"/>
      <c r="Q12" s="143"/>
      <c r="R12" s="143"/>
      <c r="S12" s="143"/>
      <c r="T12" s="143"/>
      <c r="U12" s="143"/>
    </row>
    <row r="13" spans="1:21" ht="37.5" customHeight="1">
      <c r="A13" s="2"/>
      <c r="B13" s="309" t="s">
        <v>98</v>
      </c>
      <c r="C13" s="506" t="str">
        <f t="array" ref="C13">IF(C11 = "FTE", INDEX('Backend Calculations'!$K$24:$K$53,MATCH(1,(C7='Backend Calculations'!$I$24:$I$53)*(C9='Backend Calculations'!$J$24:$J$53),0)), IF(C11 = "Headcount", INDEX('Backend Calculations'!$T$24:$T$53,MATCH(1,(C7='Backend Calculations'!$R$24:$R$53)*(C9='Backend Calculations'!$S$24:$S$53),0)),"Make selections above"))</f>
        <v>Make selections above</v>
      </c>
      <c r="D13" s="498" t="str">
        <f>IF(C11="Headcount","Total headcount",IF(C11="FTE","FTE",""))</f>
        <v/>
      </c>
      <c r="E13" s="508"/>
      <c r="F13" s="518" t="str">
        <f>IF(C13=0, "You have not entered a value for this role on the previous tab","")</f>
        <v/>
      </c>
      <c r="G13" s="507"/>
      <c r="H13" s="507"/>
      <c r="I13" s="350"/>
      <c r="J13" s="350"/>
      <c r="K13" s="334"/>
      <c r="L13" s="334"/>
      <c r="M13" s="334"/>
      <c r="N13" s="335"/>
      <c r="P13" s="143"/>
      <c r="Q13" s="143"/>
      <c r="R13" s="143"/>
      <c r="S13" s="143"/>
      <c r="T13" s="143"/>
      <c r="U13" s="143"/>
    </row>
    <row r="14" spans="1:21" ht="30.65" customHeight="1">
      <c r="A14" s="2"/>
      <c r="B14" s="333" t="s">
        <v>521</v>
      </c>
      <c r="C14" s="499"/>
      <c r="D14" s="346"/>
      <c r="E14" s="352"/>
      <c r="F14" s="352"/>
      <c r="G14" s="352"/>
      <c r="H14" s="352"/>
      <c r="I14" s="352"/>
      <c r="J14" s="352"/>
      <c r="K14" s="336"/>
      <c r="L14" s="336"/>
      <c r="M14" s="336"/>
      <c r="N14" s="335"/>
      <c r="P14" s="143"/>
      <c r="Q14" s="143"/>
      <c r="R14" s="143"/>
      <c r="S14" s="143"/>
      <c r="T14" s="143"/>
      <c r="U14" s="143"/>
    </row>
    <row r="15" spans="1:21" ht="35.15" customHeight="1">
      <c r="A15" s="2"/>
      <c r="B15" s="337" t="s">
        <v>63</v>
      </c>
      <c r="C15" s="506" t="str">
        <f t="array" ref="C15">IF(C11 = "FTE", INDEX('Backend Calculations'!$O$24:$O$53,MATCH(1,(C7='Backend Calculations'!$M$24:$M$53)*(C9='Backend Calculations'!$N$24:$N$53),0)), IF(C11 = "Headcount", INDEX('Backend Calculations'!$X$24:$X$53,MATCH(1,(C7='Backend Calculations'!$V$24:$V$53)*(C9='Backend Calculations'!$W$24:$W$53),0)),"Make selections above"))</f>
        <v>Make selections above</v>
      </c>
      <c r="D15" s="498" t="str">
        <f>D13</f>
        <v/>
      </c>
      <c r="E15" s="508"/>
      <c r="F15" s="518" t="str">
        <f>IF(C15=0,"You have not entered a value for this role on the previous tab","")</f>
        <v/>
      </c>
      <c r="G15" s="507"/>
      <c r="H15" s="507"/>
      <c r="I15" s="350"/>
      <c r="J15" s="350"/>
      <c r="K15" s="334"/>
      <c r="L15" s="334"/>
      <c r="M15" s="334"/>
      <c r="N15" s="335"/>
      <c r="P15" s="143"/>
      <c r="Q15" s="143"/>
      <c r="R15" s="143"/>
      <c r="S15" s="143"/>
      <c r="T15" s="143"/>
      <c r="U15" s="143"/>
    </row>
    <row r="16" spans="1:21" ht="25.5" customHeight="1">
      <c r="A16" s="2"/>
      <c r="B16" s="333" t="s">
        <v>61</v>
      </c>
      <c r="C16" s="500"/>
      <c r="D16" s="347"/>
      <c r="E16" s="353"/>
      <c r="F16" s="349"/>
      <c r="G16" s="349"/>
      <c r="H16" s="349"/>
      <c r="I16" s="349"/>
      <c r="J16" s="349"/>
      <c r="K16" s="2"/>
      <c r="L16" s="2"/>
      <c r="M16" s="2"/>
    </row>
    <row r="17" spans="1:13" ht="25.5" customHeight="1">
      <c r="A17" s="2"/>
      <c r="B17" s="84" t="s">
        <v>65</v>
      </c>
      <c r="C17" s="517" t="str">
        <f t="array" ref="C17">IF(C13="Make selections above","Make selections above",ROUND((C15-C13),2)&amp;" "&amp;D13&amp;" "&amp;"in "&amp;C9&amp;" "&amp;"months")</f>
        <v>Make selections above</v>
      </c>
      <c r="D17" s="498"/>
      <c r="E17" s="354"/>
      <c r="F17" s="355"/>
      <c r="G17" s="350"/>
      <c r="H17" s="350"/>
      <c r="I17" s="350"/>
      <c r="J17" s="350"/>
      <c r="K17" s="334"/>
      <c r="L17" s="334"/>
      <c r="M17" s="334"/>
    </row>
    <row r="18" spans="1:13" ht="25.5" customHeight="1">
      <c r="A18" s="2"/>
      <c r="B18" s="338"/>
      <c r="C18" s="339"/>
      <c r="D18" s="340"/>
      <c r="E18" s="356"/>
      <c r="F18" s="356"/>
      <c r="G18" s="357"/>
      <c r="H18" s="358"/>
      <c r="I18" s="349"/>
      <c r="J18" s="349"/>
      <c r="K18" s="2"/>
      <c r="L18" s="2"/>
      <c r="M18" s="2"/>
    </row>
    <row r="19" spans="1:13" ht="48.75" customHeight="1">
      <c r="A19" s="2"/>
      <c r="B19" s="575" t="s">
        <v>636</v>
      </c>
      <c r="C19" s="575"/>
      <c r="D19" s="575"/>
      <c r="E19" s="575"/>
      <c r="F19" s="575"/>
      <c r="G19" s="575"/>
      <c r="H19" s="575"/>
      <c r="I19" s="575"/>
      <c r="J19" s="575"/>
      <c r="K19" s="37"/>
      <c r="L19" s="37"/>
      <c r="M19" s="2"/>
    </row>
    <row r="20" spans="1:13" ht="17.149999999999999" customHeight="1">
      <c r="A20" s="2"/>
      <c r="B20" s="673"/>
      <c r="C20" s="782"/>
      <c r="D20" s="782"/>
      <c r="E20" s="782"/>
      <c r="F20" s="782"/>
      <c r="G20" s="782"/>
      <c r="H20" s="782"/>
      <c r="I20" s="2"/>
      <c r="J20" s="2"/>
      <c r="K20" s="2"/>
      <c r="L20" s="2"/>
      <c r="M20" s="2"/>
    </row>
    <row r="21" spans="1:13" ht="31.5" customHeight="1">
      <c r="A21" s="2"/>
      <c r="B21" s="341" t="s">
        <v>64</v>
      </c>
      <c r="C21" s="342" t="str">
        <f>$C$7</f>
        <v xml:space="preserve">Please select </v>
      </c>
      <c r="D21" s="342"/>
      <c r="E21" s="342"/>
      <c r="F21" s="2"/>
      <c r="G21" s="343"/>
      <c r="H21" s="2"/>
      <c r="I21" s="2"/>
      <c r="J21" s="2"/>
      <c r="K21" s="2"/>
      <c r="L21" s="2"/>
      <c r="M21" s="2"/>
    </row>
    <row r="22" spans="1:13">
      <c r="A22" s="2"/>
      <c r="B22" s="17"/>
      <c r="C22" s="17"/>
      <c r="D22" s="17"/>
      <c r="E22" s="17"/>
      <c r="F22" s="17"/>
      <c r="G22" s="2"/>
      <c r="H22" s="2"/>
      <c r="I22" s="2"/>
      <c r="J22" s="2"/>
      <c r="K22" s="2"/>
      <c r="L22" s="2"/>
      <c r="M22" s="2"/>
    </row>
    <row r="23" spans="1:13">
      <c r="A23" s="2"/>
      <c r="B23" s="344"/>
      <c r="C23" s="2"/>
      <c r="D23" s="2"/>
      <c r="E23" s="2"/>
      <c r="F23" s="2"/>
      <c r="G23" s="2"/>
      <c r="H23" s="2"/>
      <c r="I23" s="2"/>
      <c r="J23" s="2"/>
      <c r="K23" s="2"/>
      <c r="L23" s="2"/>
      <c r="M23" s="2"/>
    </row>
    <row r="24" spans="1:13">
      <c r="A24" s="2"/>
      <c r="B24" s="2"/>
      <c r="C24" s="2"/>
      <c r="D24" s="2"/>
      <c r="E24" s="2"/>
      <c r="F24" s="2"/>
      <c r="G24" s="2"/>
      <c r="H24" s="2"/>
      <c r="I24" s="2"/>
      <c r="J24" s="2"/>
      <c r="K24" s="2"/>
      <c r="L24" s="2"/>
      <c r="M24" s="2"/>
    </row>
    <row r="25" spans="1:13">
      <c r="A25" s="2"/>
      <c r="B25" s="2"/>
      <c r="C25" s="2"/>
      <c r="D25" s="2"/>
      <c r="E25" s="2"/>
      <c r="F25" s="2"/>
      <c r="G25" s="2"/>
      <c r="H25" s="2"/>
      <c r="I25" s="2"/>
      <c r="J25" s="2"/>
      <c r="K25" s="2"/>
      <c r="L25" s="2"/>
      <c r="M25" s="2"/>
    </row>
    <row r="26" spans="1:13">
      <c r="A26" s="2"/>
      <c r="B26" s="2"/>
      <c r="C26" s="2"/>
      <c r="D26" s="2"/>
      <c r="E26" s="2"/>
      <c r="F26" s="2"/>
      <c r="G26" s="2"/>
      <c r="H26" s="2"/>
      <c r="I26" s="2"/>
      <c r="J26" s="2"/>
      <c r="K26" s="2"/>
      <c r="L26" s="2"/>
      <c r="M26" s="2"/>
    </row>
    <row r="27" spans="1:13">
      <c r="A27" s="2"/>
      <c r="B27" s="2"/>
      <c r="C27" s="2"/>
      <c r="D27" s="2"/>
      <c r="E27" s="2"/>
      <c r="F27" s="2"/>
      <c r="G27" s="2"/>
      <c r="H27" s="2"/>
      <c r="I27" s="2"/>
      <c r="J27" s="2"/>
      <c r="K27" s="2"/>
      <c r="L27" s="2"/>
      <c r="M27" s="2"/>
    </row>
    <row r="28" spans="1:13">
      <c r="A28" s="2"/>
      <c r="B28" s="2"/>
      <c r="C28" s="2"/>
      <c r="D28" s="2"/>
      <c r="E28" s="2"/>
      <c r="F28" s="2"/>
      <c r="G28" s="2"/>
      <c r="H28" s="2"/>
      <c r="I28" s="2"/>
      <c r="J28" s="2"/>
      <c r="K28" s="2"/>
      <c r="L28" s="2"/>
      <c r="M28" s="2"/>
    </row>
    <row r="29" spans="1:13">
      <c r="A29" s="2"/>
      <c r="B29" s="2"/>
      <c r="C29" s="2"/>
      <c r="D29" s="2"/>
      <c r="E29" s="2"/>
      <c r="F29" s="2"/>
      <c r="G29" s="2"/>
      <c r="H29" s="2"/>
      <c r="I29" s="2"/>
      <c r="J29" s="2"/>
      <c r="K29" s="2"/>
      <c r="L29" s="2"/>
      <c r="M29" s="2"/>
    </row>
    <row r="30" spans="1:13">
      <c r="A30" s="2"/>
      <c r="B30" s="2"/>
      <c r="C30" s="2"/>
      <c r="D30" s="2"/>
      <c r="E30" s="2"/>
      <c r="F30" s="2"/>
      <c r="G30" s="2"/>
      <c r="H30" s="2"/>
      <c r="I30" s="2"/>
      <c r="J30" s="2"/>
      <c r="K30" s="2"/>
      <c r="L30" s="2"/>
      <c r="M30" s="2"/>
    </row>
    <row r="31" spans="1:13">
      <c r="A31" s="2"/>
      <c r="B31" s="2"/>
      <c r="C31" s="2"/>
      <c r="D31" s="2"/>
      <c r="E31" s="2"/>
      <c r="F31" s="2"/>
      <c r="G31" s="2"/>
      <c r="H31" s="2"/>
      <c r="I31" s="2"/>
      <c r="J31" s="2"/>
      <c r="K31" s="2"/>
      <c r="L31" s="2"/>
      <c r="M31" s="2"/>
    </row>
    <row r="32" spans="1:13">
      <c r="A32" s="2"/>
      <c r="B32" s="2"/>
      <c r="C32" s="2"/>
      <c r="D32" s="2"/>
      <c r="E32" s="2"/>
      <c r="F32" s="2"/>
      <c r="G32" s="2"/>
      <c r="H32" s="2"/>
      <c r="I32" s="2"/>
      <c r="J32" s="2"/>
      <c r="K32" s="2"/>
      <c r="L32" s="2"/>
      <c r="M32" s="2"/>
    </row>
    <row r="33" spans="1:41">
      <c r="A33" s="2"/>
      <c r="B33" s="2"/>
      <c r="C33" s="2"/>
      <c r="D33" s="2"/>
      <c r="E33" s="2"/>
      <c r="F33" s="2"/>
      <c r="G33" s="2"/>
      <c r="H33" s="2"/>
      <c r="I33" s="2"/>
      <c r="J33" s="2"/>
      <c r="K33" s="2"/>
      <c r="L33" s="2"/>
      <c r="M33" s="2"/>
    </row>
    <row r="34" spans="1:41">
      <c r="A34" s="2"/>
      <c r="B34" s="2"/>
      <c r="C34" s="2"/>
      <c r="D34" s="2"/>
      <c r="E34" s="2"/>
      <c r="F34" s="2"/>
      <c r="G34" s="2"/>
      <c r="H34" s="2"/>
      <c r="I34" s="2"/>
      <c r="J34" s="2"/>
      <c r="K34" s="2"/>
      <c r="L34" s="2"/>
      <c r="M34" s="2"/>
    </row>
    <row r="35" spans="1:41">
      <c r="A35" s="2"/>
      <c r="B35" s="2"/>
      <c r="C35" s="2"/>
      <c r="D35" s="2"/>
      <c r="E35" s="2"/>
      <c r="F35" s="2"/>
      <c r="G35" s="2"/>
      <c r="H35" s="2"/>
      <c r="I35" s="2"/>
      <c r="J35" s="2"/>
      <c r="K35" s="2"/>
      <c r="L35" s="2"/>
      <c r="M35" s="2"/>
    </row>
    <row r="36" spans="1:41">
      <c r="A36" s="2"/>
      <c r="B36" s="2"/>
      <c r="C36" s="2"/>
      <c r="D36" s="2"/>
      <c r="E36" s="2"/>
      <c r="F36" s="2"/>
      <c r="G36" s="2"/>
      <c r="H36" s="2"/>
      <c r="I36" s="2"/>
      <c r="J36" s="2"/>
      <c r="K36" s="2"/>
      <c r="L36" s="2"/>
      <c r="M36" s="2"/>
    </row>
    <row r="37" spans="1:41">
      <c r="A37" s="2"/>
      <c r="B37" s="2"/>
      <c r="C37" s="2"/>
      <c r="D37" s="2"/>
      <c r="E37" s="2"/>
      <c r="F37" s="2"/>
      <c r="G37" s="2"/>
      <c r="H37" s="2"/>
      <c r="I37" s="2"/>
      <c r="J37" s="2"/>
      <c r="K37" s="2"/>
      <c r="L37" s="2"/>
      <c r="M37" s="2"/>
    </row>
    <row r="38" spans="1:41">
      <c r="A38" s="2"/>
      <c r="B38" s="2"/>
      <c r="C38" s="2"/>
      <c r="D38" s="2"/>
      <c r="E38" s="2"/>
      <c r="F38" s="2"/>
      <c r="G38" s="2"/>
      <c r="H38" s="2"/>
      <c r="I38" s="2"/>
      <c r="J38" s="2"/>
      <c r="K38" s="2"/>
      <c r="L38" s="2"/>
      <c r="M38" s="2"/>
    </row>
    <row r="39" spans="1:41">
      <c r="A39" s="2"/>
      <c r="B39" s="2"/>
      <c r="C39" s="2"/>
      <c r="D39" s="2"/>
      <c r="E39" s="2"/>
      <c r="F39" s="2"/>
      <c r="G39" s="2"/>
      <c r="H39" s="2"/>
      <c r="I39" s="2"/>
      <c r="J39" s="2"/>
      <c r="K39" s="2"/>
      <c r="L39" s="2"/>
      <c r="M39" s="2"/>
    </row>
    <row r="40" spans="1:41" ht="18.5">
      <c r="A40" s="2"/>
      <c r="B40" s="122"/>
      <c r="C40" s="122"/>
      <c r="D40" s="122"/>
      <c r="E40" s="122"/>
      <c r="F40" s="122"/>
      <c r="G40" s="122"/>
      <c r="H40" s="122"/>
      <c r="I40" s="2"/>
      <c r="J40" s="2"/>
      <c r="K40" s="2"/>
      <c r="L40" s="2"/>
      <c r="M40" s="2"/>
    </row>
    <row r="41" spans="1:41">
      <c r="A41" s="2"/>
      <c r="B41" s="2"/>
      <c r="C41" s="2"/>
      <c r="D41" s="2"/>
      <c r="E41" s="2"/>
      <c r="F41" s="2"/>
      <c r="G41" s="2"/>
      <c r="H41" s="2"/>
      <c r="I41" s="2"/>
      <c r="J41" s="2"/>
      <c r="K41" s="2"/>
      <c r="L41" s="2"/>
      <c r="M41" s="2"/>
    </row>
    <row r="42" spans="1:41">
      <c r="A42" s="2"/>
      <c r="B42" s="2"/>
      <c r="C42" s="2"/>
      <c r="D42" s="2"/>
      <c r="E42" s="2"/>
      <c r="F42" s="2"/>
      <c r="G42" s="2"/>
      <c r="H42" s="2"/>
      <c r="I42" s="2"/>
      <c r="J42" s="2"/>
      <c r="K42" s="2"/>
      <c r="L42" s="2"/>
      <c r="M42" s="2"/>
    </row>
    <row r="43" spans="1:41">
      <c r="A43" s="2"/>
      <c r="B43" s="2"/>
      <c r="C43" s="2"/>
      <c r="D43" s="2"/>
      <c r="E43" s="2"/>
      <c r="F43" s="2"/>
      <c r="G43" s="2"/>
      <c r="H43" s="2"/>
      <c r="I43" s="2"/>
      <c r="J43" s="2"/>
      <c r="K43" s="2"/>
      <c r="L43" s="2"/>
      <c r="M43" s="345"/>
    </row>
    <row r="44" spans="1:41">
      <c r="A44" s="2"/>
      <c r="B44" s="2"/>
      <c r="C44" s="2"/>
      <c r="D44" s="2"/>
      <c r="E44" s="2"/>
      <c r="F44" s="2"/>
      <c r="G44" s="2"/>
      <c r="H44" s="2"/>
      <c r="I44" s="2"/>
      <c r="J44" s="2"/>
      <c r="K44" s="2"/>
      <c r="L44" s="2"/>
      <c r="M44" s="2"/>
    </row>
    <row r="45" spans="1:41">
      <c r="A45" s="2"/>
      <c r="B45" s="2"/>
      <c r="C45" s="2"/>
      <c r="D45" s="2"/>
      <c r="E45" s="2"/>
      <c r="F45" s="2"/>
      <c r="G45" s="2"/>
      <c r="H45" s="2"/>
      <c r="I45" s="2"/>
      <c r="J45" s="2"/>
      <c r="K45" s="2"/>
      <c r="L45" s="2"/>
      <c r="M45" s="2"/>
    </row>
    <row r="46" spans="1:41" s="86" customFormat="1">
      <c r="A46" s="85"/>
      <c r="B46" s="85"/>
      <c r="C46" s="85"/>
      <c r="D46" s="85"/>
      <c r="E46" s="85"/>
      <c r="F46" s="85"/>
      <c r="G46" s="85"/>
      <c r="H46" s="85"/>
      <c r="I46" s="85"/>
      <c r="J46" s="265" t="s">
        <v>744</v>
      </c>
      <c r="K46" s="85"/>
      <c r="L46" s="2"/>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row>
    <row r="47" spans="1:41">
      <c r="A47" s="2"/>
      <c r="B47" s="2"/>
      <c r="C47" s="2"/>
      <c r="D47" s="2"/>
      <c r="E47" s="2"/>
      <c r="F47" s="2"/>
      <c r="G47" s="2"/>
      <c r="H47" s="2"/>
      <c r="I47" s="2"/>
      <c r="J47" s="2"/>
      <c r="K47" s="2"/>
      <c r="L47" s="2"/>
      <c r="M47" s="2"/>
    </row>
    <row r="48" spans="1:41"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sheetData>
  <sheetProtection algorithmName="SHA-256" hashValue="A9zJW/AtNDLgKjVbn19pFt1r9fwdisAy1BrZ5aKuj3E=" saltValue="3bB/mWSrw8eMe6qhMGjIxQ==" spinCount="100000" sheet="1" formatRows="0"/>
  <dataConsolidate/>
  <mergeCells count="5">
    <mergeCell ref="J2:M2"/>
    <mergeCell ref="B3:J3"/>
    <mergeCell ref="B4:J4"/>
    <mergeCell ref="B20:H20"/>
    <mergeCell ref="B19:J19"/>
  </mergeCells>
  <conditionalFormatting sqref="C13">
    <cfRule type="containsText" dxfId="120" priority="9" operator="containsText" text="Make selections above">
      <formula>NOT(ISERROR(SEARCH("Make selections above",C13)))</formula>
    </cfRule>
  </conditionalFormatting>
  <conditionalFormatting sqref="C15">
    <cfRule type="containsText" dxfId="119" priority="8" operator="containsText" text="Make selections above">
      <formula>NOT(ISERROR(SEARCH("Make selections above",C15)))</formula>
    </cfRule>
  </conditionalFormatting>
  <conditionalFormatting sqref="C13:D13">
    <cfRule type="expression" dxfId="118" priority="23">
      <formula>ISNA($C$13)</formula>
    </cfRule>
    <cfRule type="expression" dxfId="117" priority="25">
      <formula>$C$13=FALSE</formula>
    </cfRule>
  </conditionalFormatting>
  <conditionalFormatting sqref="C15:D15">
    <cfRule type="expression" dxfId="116" priority="19">
      <formula>$C$15=FALSE</formula>
    </cfRule>
    <cfRule type="expression" dxfId="115" priority="26">
      <formula>ISNA($C$15)</formula>
    </cfRule>
  </conditionalFormatting>
  <conditionalFormatting sqref="C17:D17">
    <cfRule type="containsText" dxfId="114" priority="10" operator="containsText" text="Make selections above">
      <formula>NOT(ISERROR(SEARCH("Make selections above",C17)))</formula>
    </cfRule>
    <cfRule type="containsErrors" dxfId="113" priority="11">
      <formula>ISERROR(C17)</formula>
    </cfRule>
  </conditionalFormatting>
  <conditionalFormatting sqref="C17:E17">
    <cfRule type="expression" dxfId="112" priority="21">
      <formula>ISNA($C$17)</formula>
    </cfRule>
  </conditionalFormatting>
  <conditionalFormatting sqref="C21:E21">
    <cfRule type="expression" dxfId="111" priority="20">
      <formula>$C$21="Please select "</formula>
    </cfRule>
  </conditionalFormatting>
  <conditionalFormatting sqref="E11">
    <cfRule type="containsText" dxfId="110" priority="1" operator="containsText" text="Make selections above">
      <formula>NOT(ISERROR(SEARCH("Make selections above",E11)))</formula>
    </cfRule>
    <cfRule type="containsErrors" dxfId="109" priority="2">
      <formula>ISERROR(E11)</formula>
    </cfRule>
    <cfRule type="expression" dxfId="108" priority="3">
      <formula>ISNA($C$17)</formula>
    </cfRule>
  </conditionalFormatting>
  <conditionalFormatting sqref="E13">
    <cfRule type="containsText" dxfId="107" priority="28" operator="containsText" text="FALSE">
      <formula>NOT(ISERROR(SEARCH("FALSE",E13)))</formula>
    </cfRule>
  </conditionalFormatting>
  <conditionalFormatting sqref="E13:E14">
    <cfRule type="containsText" dxfId="106" priority="30" operator="containsText" text="Please select">
      <formula>NOT(ISERROR(SEARCH("Please select",E13)))</formula>
    </cfRule>
  </conditionalFormatting>
  <conditionalFormatting sqref="E17">
    <cfRule type="expression" dxfId="105" priority="22">
      <formula>$C$9="Please select "</formula>
    </cfRule>
  </conditionalFormatting>
  <conditionalFormatting sqref="F13">
    <cfRule type="expression" dxfId="104" priority="16">
      <formula>ISNA(F13)</formula>
    </cfRule>
    <cfRule type="expression" dxfId="103" priority="18">
      <formula>$F$13=FALSE</formula>
    </cfRule>
  </conditionalFormatting>
  <pageMargins left="0.7" right="0.7" top="0.75" bottom="0.75" header="0.3" footer="0.3"/>
  <pageSetup paperSize="304"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0000000}">
          <x14:formula1>
            <xm:f>'Backend Inputs'!$F$15:$F$25</xm:f>
          </x14:formula1>
          <xm:sqref>C7</xm:sqref>
        </x14:dataValidation>
        <x14:dataValidation type="list" allowBlank="1" showInputMessage="1" showErrorMessage="1" xr:uid="{00000000-0002-0000-0D00-000001000000}">
          <x14:formula1>
            <xm:f>'Backend Inputs'!$H$2:$H$5</xm:f>
          </x14:formula1>
          <xm:sqref>C9</xm:sqref>
        </x14:dataValidation>
        <x14:dataValidation type="list" allowBlank="1" showInputMessage="1" showErrorMessage="1" xr:uid="{00000000-0002-0000-0D00-000002000000}">
          <x14:formula1>
            <xm:f>'Backend Inputs'!$I$2:$I$4</xm:f>
          </x14:formula1>
          <xm:sqref>C11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2833F"/>
  </sheetPr>
  <dimension ref="A1:AP78"/>
  <sheetViews>
    <sheetView showGridLines="0" zoomScaleNormal="100" workbookViewId="0"/>
  </sheetViews>
  <sheetFormatPr defaultColWidth="9.453125" defaultRowHeight="14.5"/>
  <cols>
    <col min="1" max="1" width="8.453125" customWidth="1"/>
    <col min="2" max="2" width="45.453125" customWidth="1"/>
    <col min="3" max="13" width="9.453125" customWidth="1"/>
    <col min="14" max="14" width="9.453125" style="2" customWidth="1"/>
    <col min="15" max="42" width="9.453125" style="2"/>
  </cols>
  <sheetData>
    <row r="1" spans="1:17" ht="94.5" customHeight="1">
      <c r="A1" s="2"/>
      <c r="B1" s="2"/>
      <c r="C1" s="2"/>
      <c r="D1" s="2"/>
      <c r="E1" s="2"/>
      <c r="F1" s="2"/>
      <c r="G1" s="2"/>
      <c r="H1" s="2"/>
      <c r="I1" s="2"/>
      <c r="J1" s="2"/>
      <c r="K1" s="2"/>
      <c r="L1" s="2"/>
      <c r="M1" s="2"/>
    </row>
    <row r="2" spans="1:17" ht="145.5" customHeight="1">
      <c r="A2" s="2"/>
      <c r="B2" s="194" t="s">
        <v>295</v>
      </c>
      <c r="C2" s="2"/>
      <c r="D2" s="2"/>
      <c r="E2" s="2"/>
      <c r="F2" s="2"/>
      <c r="G2" s="2"/>
      <c r="H2" s="2"/>
      <c r="I2" s="2"/>
      <c r="J2" s="2"/>
      <c r="K2" s="2"/>
      <c r="L2" s="2"/>
      <c r="M2" s="2"/>
    </row>
    <row r="3" spans="1:17" ht="73" customHeight="1">
      <c r="A3" s="2"/>
      <c r="B3" s="723" t="s">
        <v>647</v>
      </c>
      <c r="C3" s="723"/>
      <c r="D3" s="723"/>
      <c r="E3" s="723"/>
      <c r="F3" s="723"/>
      <c r="G3" s="723"/>
      <c r="H3" s="723"/>
      <c r="I3" s="723"/>
      <c r="J3" s="723"/>
      <c r="K3" s="723"/>
      <c r="L3" s="723"/>
      <c r="M3" s="359"/>
    </row>
    <row r="4" spans="1:17" ht="37.5" customHeight="1">
      <c r="A4" s="2"/>
      <c r="B4" s="714" t="s">
        <v>225</v>
      </c>
      <c r="C4" s="714"/>
      <c r="D4" s="714"/>
      <c r="E4" s="714"/>
      <c r="F4" s="714"/>
      <c r="G4" s="714"/>
      <c r="H4" s="714"/>
      <c r="I4" s="714"/>
      <c r="J4" s="714"/>
      <c r="K4" s="714"/>
      <c r="L4" s="714"/>
      <c r="M4" s="360"/>
    </row>
    <row r="5" spans="1:17" ht="44.5" customHeight="1">
      <c r="A5" s="2"/>
      <c r="B5" s="673" t="s">
        <v>382</v>
      </c>
      <c r="C5" s="673"/>
      <c r="D5" s="673"/>
      <c r="E5" s="673"/>
      <c r="F5" s="673"/>
      <c r="G5" s="673"/>
      <c r="H5" s="673"/>
      <c r="I5" s="673"/>
      <c r="J5" s="673"/>
      <c r="K5" s="673"/>
      <c r="L5" s="673"/>
      <c r="M5" s="276"/>
    </row>
    <row r="6" spans="1:17" ht="42" customHeight="1">
      <c r="A6" s="2"/>
      <c r="B6" s="327" t="s">
        <v>226</v>
      </c>
      <c r="C6" s="361"/>
      <c r="D6" s="361"/>
      <c r="E6" s="361"/>
      <c r="F6" s="361"/>
      <c r="G6" s="361"/>
      <c r="H6" s="361"/>
      <c r="I6" s="361"/>
      <c r="J6" s="361"/>
      <c r="K6" s="361"/>
      <c r="L6" s="361"/>
      <c r="M6" s="362"/>
    </row>
    <row r="7" spans="1:17" ht="244" customHeight="1">
      <c r="A7" s="2"/>
      <c r="B7" s="573" t="s">
        <v>322</v>
      </c>
      <c r="C7" s="573"/>
      <c r="D7" s="573"/>
      <c r="E7" s="573"/>
      <c r="F7" s="573"/>
      <c r="G7" s="573"/>
      <c r="H7" s="573"/>
      <c r="I7" s="573"/>
      <c r="J7" s="573"/>
      <c r="K7" s="573"/>
      <c r="L7" s="573"/>
      <c r="M7" s="37"/>
      <c r="Q7" s="143"/>
    </row>
    <row r="8" spans="1:17" ht="40.5" customHeight="1">
      <c r="A8" s="2"/>
      <c r="B8" s="569" t="s">
        <v>688</v>
      </c>
      <c r="C8" s="569"/>
      <c r="D8" s="569"/>
      <c r="E8" s="569"/>
      <c r="F8" s="569"/>
      <c r="G8" s="569"/>
      <c r="H8" s="569"/>
      <c r="I8" s="569"/>
      <c r="J8" s="569"/>
      <c r="K8" s="569"/>
      <c r="L8" s="569"/>
      <c r="M8" s="37"/>
      <c r="Q8" s="143"/>
    </row>
    <row r="9" spans="1:17" ht="10.5" customHeight="1">
      <c r="A9" s="2"/>
      <c r="B9" s="266"/>
      <c r="C9" s="266"/>
      <c r="D9" s="266"/>
      <c r="E9" s="266"/>
      <c r="F9" s="266"/>
      <c r="G9" s="266"/>
      <c r="H9" s="266"/>
      <c r="I9" s="266"/>
      <c r="J9" s="266"/>
      <c r="K9" s="266"/>
      <c r="L9" s="266"/>
      <c r="M9" s="37"/>
      <c r="Q9" s="143"/>
    </row>
    <row r="10" spans="1:17" ht="28" customHeight="1">
      <c r="A10" s="2"/>
      <c r="B10" s="363" t="s">
        <v>687</v>
      </c>
      <c r="C10" s="789" t="s">
        <v>686</v>
      </c>
      <c r="D10" s="789"/>
      <c r="E10" s="789"/>
      <c r="F10" s="789"/>
      <c r="G10" s="789"/>
      <c r="H10" s="789"/>
      <c r="I10" s="789"/>
      <c r="J10" s="789"/>
      <c r="K10" s="789"/>
      <c r="L10" s="789"/>
      <c r="M10" s="2"/>
      <c r="Q10" s="143"/>
    </row>
    <row r="11" spans="1:17" ht="84.65" customHeight="1" thickBot="1">
      <c r="A11" s="2"/>
      <c r="B11" s="364">
        <v>1</v>
      </c>
      <c r="C11" s="788" t="s">
        <v>455</v>
      </c>
      <c r="D11" s="788"/>
      <c r="E11" s="788"/>
      <c r="F11" s="788"/>
      <c r="G11" s="788"/>
      <c r="H11" s="788"/>
      <c r="I11" s="788"/>
      <c r="J11" s="788"/>
      <c r="K11" s="788"/>
      <c r="L11" s="788"/>
      <c r="M11" s="2"/>
    </row>
    <row r="12" spans="1:17" ht="84.65" customHeight="1" thickTop="1" thickBot="1">
      <c r="A12" s="2"/>
      <c r="B12" s="364">
        <v>2</v>
      </c>
      <c r="C12" s="788"/>
      <c r="D12" s="788"/>
      <c r="E12" s="788"/>
      <c r="F12" s="788"/>
      <c r="G12" s="788"/>
      <c r="H12" s="788"/>
      <c r="I12" s="788"/>
      <c r="J12" s="788"/>
      <c r="K12" s="788"/>
      <c r="L12" s="788"/>
      <c r="M12" s="2"/>
    </row>
    <row r="13" spans="1:17" ht="84.65" customHeight="1" thickTop="1" thickBot="1">
      <c r="A13" s="2"/>
      <c r="B13" s="364">
        <v>3</v>
      </c>
      <c r="C13" s="788"/>
      <c r="D13" s="788"/>
      <c r="E13" s="788"/>
      <c r="F13" s="788"/>
      <c r="G13" s="788"/>
      <c r="H13" s="788"/>
      <c r="I13" s="788"/>
      <c r="J13" s="788"/>
      <c r="K13" s="788"/>
      <c r="L13" s="788"/>
      <c r="M13" s="2"/>
    </row>
    <row r="14" spans="1:17" ht="15.75" customHeight="1" thickTop="1">
      <c r="A14" s="2"/>
      <c r="B14" s="264"/>
      <c r="C14" s="2"/>
      <c r="D14" s="2"/>
      <c r="E14" s="2"/>
      <c r="F14" s="2"/>
      <c r="G14" s="2"/>
      <c r="H14" s="2"/>
      <c r="I14" s="2"/>
      <c r="J14" s="2"/>
      <c r="K14" s="2"/>
      <c r="L14" s="2"/>
      <c r="M14" s="2"/>
    </row>
    <row r="15" spans="1:17" ht="37" customHeight="1">
      <c r="A15" s="2"/>
      <c r="B15" s="365" t="s">
        <v>62</v>
      </c>
      <c r="C15" s="366"/>
      <c r="D15" s="366"/>
      <c r="E15" s="366"/>
      <c r="F15" s="366"/>
      <c r="G15" s="366"/>
      <c r="H15" s="366"/>
      <c r="I15" s="366"/>
      <c r="J15" s="366"/>
      <c r="K15" s="366"/>
      <c r="L15" s="366"/>
      <c r="M15" s="366"/>
    </row>
    <row r="16" spans="1:17" ht="20.149999999999999" customHeight="1">
      <c r="A16" s="2"/>
      <c r="B16" s="529" t="s">
        <v>383</v>
      </c>
      <c r="C16" s="529"/>
      <c r="D16" s="529"/>
      <c r="E16" s="529"/>
      <c r="F16" s="529"/>
      <c r="G16" s="529"/>
      <c r="H16" s="529"/>
      <c r="I16" s="529"/>
      <c r="J16" s="529"/>
      <c r="K16" s="529"/>
      <c r="L16" s="529"/>
      <c r="M16" s="169"/>
    </row>
    <row r="17" spans="1:17" ht="53" customHeight="1">
      <c r="A17" s="367"/>
      <c r="B17" s="787" t="s">
        <v>782</v>
      </c>
      <c r="C17" s="787"/>
      <c r="D17" s="787"/>
      <c r="E17" s="787"/>
      <c r="F17" s="787"/>
      <c r="G17" s="787"/>
      <c r="H17" s="787"/>
      <c r="I17" s="787"/>
      <c r="J17" s="787"/>
      <c r="K17" s="787"/>
      <c r="L17" s="787"/>
      <c r="M17" s="169"/>
    </row>
    <row r="18" spans="1:17" ht="56.25" customHeight="1">
      <c r="A18" s="367"/>
      <c r="B18" s="784" t="s">
        <v>458</v>
      </c>
      <c r="C18" s="785"/>
      <c r="D18" s="785"/>
      <c r="E18" s="785"/>
      <c r="F18" s="785"/>
      <c r="G18" s="785"/>
      <c r="H18" s="785"/>
      <c r="I18" s="785"/>
      <c r="J18" s="785"/>
      <c r="K18" s="785"/>
      <c r="L18" s="785"/>
      <c r="M18" s="169"/>
    </row>
    <row r="19" spans="1:17" ht="93" customHeight="1">
      <c r="A19" s="367"/>
      <c r="B19" s="784" t="s">
        <v>459</v>
      </c>
      <c r="C19" s="785"/>
      <c r="D19" s="785"/>
      <c r="E19" s="785"/>
      <c r="F19" s="785"/>
      <c r="G19" s="785"/>
      <c r="H19" s="785"/>
      <c r="I19" s="785"/>
      <c r="J19" s="785"/>
      <c r="K19" s="785"/>
      <c r="L19" s="785"/>
      <c r="M19" s="169"/>
    </row>
    <row r="20" spans="1:17" ht="66" customHeight="1">
      <c r="A20" s="2"/>
      <c r="B20" s="786" t="s">
        <v>792</v>
      </c>
      <c r="C20" s="786"/>
      <c r="D20" s="786"/>
      <c r="E20" s="786"/>
      <c r="F20" s="786"/>
      <c r="G20" s="786"/>
      <c r="H20" s="786"/>
      <c r="I20" s="786"/>
      <c r="J20" s="786"/>
      <c r="K20" s="786"/>
      <c r="L20" s="786"/>
      <c r="M20" s="169"/>
    </row>
    <row r="21" spans="1:17" ht="72.650000000000006" customHeight="1">
      <c r="A21" s="2"/>
      <c r="B21" s="794" t="s">
        <v>384</v>
      </c>
      <c r="C21" s="794"/>
      <c r="D21" s="794"/>
      <c r="E21" s="794"/>
      <c r="F21" s="794"/>
      <c r="G21" s="794"/>
      <c r="H21" s="794"/>
      <c r="I21" s="794"/>
      <c r="J21" s="794"/>
      <c r="K21" s="794"/>
      <c r="L21" s="794"/>
      <c r="M21" s="169"/>
    </row>
    <row r="22" spans="1:17" ht="54" customHeight="1">
      <c r="A22" s="2"/>
      <c r="B22" s="794" t="s">
        <v>227</v>
      </c>
      <c r="C22" s="794"/>
      <c r="D22" s="794"/>
      <c r="E22" s="794"/>
      <c r="F22" s="794"/>
      <c r="G22" s="794"/>
      <c r="H22" s="794"/>
      <c r="I22" s="794"/>
      <c r="J22" s="794"/>
      <c r="K22" s="794"/>
      <c r="L22" s="794"/>
      <c r="M22" s="169"/>
    </row>
    <row r="23" spans="1:17" ht="72" customHeight="1">
      <c r="A23" s="2"/>
      <c r="B23" s="794" t="s">
        <v>228</v>
      </c>
      <c r="C23" s="794"/>
      <c r="D23" s="794"/>
      <c r="E23" s="794"/>
      <c r="F23" s="794"/>
      <c r="G23" s="794"/>
      <c r="H23" s="794"/>
      <c r="I23" s="794"/>
      <c r="J23" s="794"/>
      <c r="K23" s="794"/>
      <c r="L23" s="794"/>
      <c r="M23" s="169"/>
    </row>
    <row r="24" spans="1:17" ht="72" customHeight="1">
      <c r="A24" s="2"/>
      <c r="B24" s="794" t="s">
        <v>229</v>
      </c>
      <c r="C24" s="794"/>
      <c r="D24" s="794"/>
      <c r="E24" s="794"/>
      <c r="F24" s="794"/>
      <c r="G24" s="794"/>
      <c r="H24" s="794"/>
      <c r="I24" s="794"/>
      <c r="J24" s="794"/>
      <c r="K24" s="794"/>
      <c r="L24" s="794"/>
      <c r="M24" s="169"/>
    </row>
    <row r="25" spans="1:17" ht="72.650000000000006" customHeight="1">
      <c r="A25" s="2"/>
      <c r="B25" s="794" t="s">
        <v>230</v>
      </c>
      <c r="C25" s="794"/>
      <c r="D25" s="794"/>
      <c r="E25" s="794"/>
      <c r="F25" s="794"/>
      <c r="G25" s="794"/>
      <c r="H25" s="794"/>
      <c r="I25" s="794"/>
      <c r="J25" s="794"/>
      <c r="K25" s="794"/>
      <c r="L25" s="794"/>
      <c r="M25" s="169"/>
    </row>
    <row r="26" spans="1:17" ht="26.25" customHeight="1">
      <c r="A26" s="2"/>
      <c r="B26" s="42"/>
      <c r="C26" s="42"/>
      <c r="D26" s="42"/>
      <c r="E26" s="42"/>
      <c r="F26" s="42"/>
      <c r="G26" s="42"/>
      <c r="H26" s="42"/>
      <c r="I26" s="42"/>
      <c r="J26" s="42"/>
      <c r="K26" s="42"/>
      <c r="L26" s="42"/>
      <c r="M26" s="169"/>
    </row>
    <row r="27" spans="1:17" ht="56.15" customHeight="1">
      <c r="A27" s="2"/>
      <c r="B27" s="575" t="s">
        <v>689</v>
      </c>
      <c r="C27" s="575"/>
      <c r="D27" s="575"/>
      <c r="E27" s="575"/>
      <c r="F27" s="575"/>
      <c r="G27" s="575"/>
      <c r="H27" s="575"/>
      <c r="I27" s="575"/>
      <c r="J27" s="575"/>
      <c r="K27" s="575"/>
      <c r="L27" s="575"/>
      <c r="M27" s="2"/>
    </row>
    <row r="28" spans="1:17" ht="10.5" customHeight="1">
      <c r="A28" s="2"/>
      <c r="B28" s="266"/>
      <c r="C28" s="266"/>
      <c r="D28" s="266"/>
      <c r="E28" s="266"/>
      <c r="F28" s="266"/>
      <c r="G28" s="266"/>
      <c r="H28" s="266"/>
      <c r="I28" s="266"/>
      <c r="J28" s="266"/>
      <c r="K28" s="266"/>
      <c r="L28" s="266"/>
      <c r="M28" s="37"/>
      <c r="Q28" s="143"/>
    </row>
    <row r="29" spans="1:17" ht="28" customHeight="1">
      <c r="A29" s="2"/>
      <c r="B29" s="363" t="s">
        <v>385</v>
      </c>
      <c r="C29" s="789"/>
      <c r="D29" s="789"/>
      <c r="E29" s="789"/>
      <c r="F29" s="789"/>
      <c r="G29" s="789"/>
      <c r="H29" s="789"/>
      <c r="I29" s="789"/>
      <c r="J29" s="789"/>
      <c r="K29" s="789"/>
      <c r="L29" s="789"/>
      <c r="M29" s="2"/>
      <c r="Q29" s="143"/>
    </row>
    <row r="30" spans="1:17" ht="88" customHeight="1" thickBot="1">
      <c r="A30" s="2"/>
      <c r="B30" s="368" t="s">
        <v>11</v>
      </c>
      <c r="C30" s="788" t="s">
        <v>635</v>
      </c>
      <c r="D30" s="788"/>
      <c r="E30" s="788"/>
      <c r="F30" s="788"/>
      <c r="G30" s="788"/>
      <c r="H30" s="788"/>
      <c r="I30" s="788"/>
      <c r="J30" s="788"/>
      <c r="K30" s="788"/>
      <c r="L30" s="788"/>
      <c r="M30" s="2"/>
    </row>
    <row r="31" spans="1:17" ht="88" customHeight="1" thickTop="1" thickBot="1">
      <c r="A31" s="2"/>
      <c r="B31" s="369" t="s">
        <v>10</v>
      </c>
      <c r="C31" s="788"/>
      <c r="D31" s="788"/>
      <c r="E31" s="788"/>
      <c r="F31" s="788"/>
      <c r="G31" s="788"/>
      <c r="H31" s="788"/>
      <c r="I31" s="788"/>
      <c r="J31" s="788"/>
      <c r="K31" s="788"/>
      <c r="L31" s="788"/>
      <c r="M31" s="2"/>
    </row>
    <row r="32" spans="1:17" ht="88" customHeight="1" thickTop="1" thickBot="1">
      <c r="A32" s="2"/>
      <c r="B32" s="197" t="s">
        <v>456</v>
      </c>
      <c r="C32" s="790"/>
      <c r="D32" s="790"/>
      <c r="E32" s="790"/>
      <c r="F32" s="790"/>
      <c r="G32" s="790"/>
      <c r="H32" s="790"/>
      <c r="I32" s="790"/>
      <c r="J32" s="790"/>
      <c r="K32" s="790"/>
      <c r="L32" s="791"/>
      <c r="M32" s="2"/>
    </row>
    <row r="33" spans="1:42" ht="88" customHeight="1" thickTop="1" thickBot="1">
      <c r="A33" s="2"/>
      <c r="B33" s="197" t="s">
        <v>456</v>
      </c>
      <c r="C33" s="792"/>
      <c r="D33" s="792"/>
      <c r="E33" s="792"/>
      <c r="F33" s="792"/>
      <c r="G33" s="792"/>
      <c r="H33" s="792"/>
      <c r="I33" s="792"/>
      <c r="J33" s="792"/>
      <c r="K33" s="792"/>
      <c r="L33" s="793"/>
      <c r="M33" s="2"/>
    </row>
    <row r="34" spans="1:42" ht="88" customHeight="1" thickTop="1" thickBot="1">
      <c r="A34" s="2"/>
      <c r="B34" s="197" t="s">
        <v>456</v>
      </c>
      <c r="C34" s="792"/>
      <c r="D34" s="792"/>
      <c r="E34" s="792"/>
      <c r="F34" s="792"/>
      <c r="G34" s="792"/>
      <c r="H34" s="792"/>
      <c r="I34" s="792"/>
      <c r="J34" s="792"/>
      <c r="K34" s="792"/>
      <c r="L34" s="793"/>
      <c r="M34" s="2"/>
    </row>
    <row r="35" spans="1:42" ht="51.75" customHeight="1" thickTop="1">
      <c r="A35" s="2"/>
      <c r="B35" s="783" t="s">
        <v>419</v>
      </c>
      <c r="C35" s="783"/>
      <c r="D35" s="783"/>
      <c r="E35" s="783"/>
      <c r="F35" s="783"/>
      <c r="G35" s="783"/>
      <c r="H35" s="783"/>
      <c r="I35" s="783"/>
      <c r="J35" s="783"/>
      <c r="K35" s="783"/>
      <c r="L35" s="783"/>
      <c r="M35" s="370"/>
    </row>
    <row r="36" spans="1:42" ht="18.5">
      <c r="A36" s="2"/>
      <c r="B36" s="63"/>
      <c r="C36" s="63"/>
      <c r="D36" s="2"/>
      <c r="E36" s="38"/>
      <c r="F36" s="63"/>
      <c r="G36" s="63"/>
      <c r="H36" s="63"/>
      <c r="I36" s="63"/>
      <c r="J36" s="63"/>
      <c r="K36" s="63"/>
      <c r="L36" s="63"/>
      <c r="M36" s="63"/>
    </row>
    <row r="37" spans="1:42" ht="13.5" customHeight="1">
      <c r="A37" s="2"/>
      <c r="B37" s="63"/>
      <c r="C37" s="63"/>
      <c r="D37" s="63"/>
      <c r="E37" s="63"/>
      <c r="F37" s="63"/>
      <c r="G37" s="63"/>
      <c r="H37" s="63"/>
      <c r="I37" s="63"/>
      <c r="J37" s="63"/>
      <c r="K37" s="63"/>
      <c r="L37" s="63"/>
      <c r="M37" s="63"/>
    </row>
    <row r="38" spans="1:42" s="86" customFormat="1" ht="14.5" customHeight="1">
      <c r="A38" s="85"/>
      <c r="B38" s="85"/>
      <c r="C38" s="85"/>
      <c r="D38" s="85"/>
      <c r="E38" s="85"/>
      <c r="F38" s="85"/>
      <c r="G38" s="85"/>
      <c r="H38" s="85"/>
      <c r="I38" s="85"/>
      <c r="J38" s="85"/>
      <c r="K38" s="85"/>
      <c r="L38" s="265" t="s">
        <v>744</v>
      </c>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row>
    <row r="39" spans="1:42" s="2" customFormat="1"/>
    <row r="40" spans="1:42" s="2" customFormat="1"/>
    <row r="41" spans="1:42" s="2" customFormat="1"/>
    <row r="42" spans="1:42" s="2" customFormat="1"/>
    <row r="43" spans="1:42" s="2" customFormat="1"/>
    <row r="44" spans="1:42" s="2" customFormat="1"/>
    <row r="45" spans="1:42" s="2" customFormat="1"/>
    <row r="46" spans="1:42" s="2" customFormat="1"/>
    <row r="47" spans="1:42" s="2" customFormat="1"/>
    <row r="48" spans="1:42"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sheetData>
  <sheetProtection algorithmName="SHA-256" hashValue="O/z/CVJOTX1lCCaQfQQhgwFeSJKg1X2/l0y7fbzNeMM=" saltValue="S3nvgBL8fDAzlRN9blG3TQ==" spinCount="100000" sheet="1" formatRows="0"/>
  <mergeCells count="27">
    <mergeCell ref="C11:L11"/>
    <mergeCell ref="C12:L12"/>
    <mergeCell ref="C13:L13"/>
    <mergeCell ref="B25:L25"/>
    <mergeCell ref="B22:L22"/>
    <mergeCell ref="B23:L23"/>
    <mergeCell ref="B24:L24"/>
    <mergeCell ref="B21:L21"/>
    <mergeCell ref="C10:L10"/>
    <mergeCell ref="B3:L3"/>
    <mergeCell ref="B5:L5"/>
    <mergeCell ref="B7:L7"/>
    <mergeCell ref="B4:L4"/>
    <mergeCell ref="B8:L8"/>
    <mergeCell ref="B35:L35"/>
    <mergeCell ref="B18:L18"/>
    <mergeCell ref="B20:L20"/>
    <mergeCell ref="B16:L16"/>
    <mergeCell ref="B19:L19"/>
    <mergeCell ref="B17:L17"/>
    <mergeCell ref="B27:L27"/>
    <mergeCell ref="C30:L30"/>
    <mergeCell ref="C29:L29"/>
    <mergeCell ref="C31:L31"/>
    <mergeCell ref="C32:L32"/>
    <mergeCell ref="C33:L33"/>
    <mergeCell ref="C34:L34"/>
  </mergeCells>
  <phoneticPr fontId="20" type="noConversion"/>
  <dataValidations count="2">
    <dataValidation type="textLength" errorStyle="information" operator="lessThan" allowBlank="1" showInputMessage="1" showErrorMessage="1" error="Response must be less than 500 characters" sqref="C11:L13 C30:L34" xr:uid="{00000000-0002-0000-0E00-000000000000}">
      <formula1>501</formula1>
    </dataValidation>
    <dataValidation type="textLength" errorStyle="information" operator="lessThan" allowBlank="1" showInputMessage="1" showErrorMessage="1" error="Response must be less than 200 characters" sqref="B32:B34" xr:uid="{00000000-0002-0000-0E00-000001000000}">
      <formula1>201</formula1>
    </dataValidation>
  </dataValidations>
  <hyperlinks>
    <hyperlink ref="B19:L19" r:id="rId1" display="• Other Options: Other approaches to consider include redesigning jobs to reallocate responsibilities between different roles. To revise role descriptions, you can access the NDIS Commission's capability-based Position Description builder. You could also " xr:uid="{00000000-0004-0000-0E00-000000000000}"/>
    <hyperlink ref="B18:L18" r:id="rId2" display="• Recruitment:  How well your existing recruitment process  working in terms of attracting, engaging and retaining suitable applicants?  The NDIS Commission has developed a recruitment tool based on the NDIS Workforce Capability Framework. Refer to the Re" xr:uid="{00000000-0004-0000-0E00-000001000000}"/>
    <hyperlink ref="B17:L17" r:id="rId3" display="• Training: Developing existing workers to equip them to take on new types of work. For example, you may be able to train general support workers to take on advanced support roles or into frontline supervision and management roles. The Training for Capability tool provides advice on how to identify learning needs and choose training to build and maintain workforce capabilities." xr:uid="{22209DE8-DAD6-4523-880A-9E8813210392}"/>
  </hyperlinks>
  <pageMargins left="0.7" right="0.7" top="0.75" bottom="0.75" header="0.3" footer="0.3"/>
  <pageSetup paperSize="304"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275D3A"/>
  </sheetPr>
  <dimension ref="A1:AN55"/>
  <sheetViews>
    <sheetView showGridLines="0" zoomScaleNormal="100" workbookViewId="0"/>
  </sheetViews>
  <sheetFormatPr defaultColWidth="9.453125" defaultRowHeight="14.5"/>
  <cols>
    <col min="2" max="2" width="44.453125" customWidth="1"/>
    <col min="3" max="8" width="9.453125" customWidth="1"/>
    <col min="14" max="40" width="9.453125" style="2"/>
  </cols>
  <sheetData>
    <row r="1" spans="1:40" ht="94.5" customHeight="1">
      <c r="A1" s="2"/>
      <c r="B1" s="2"/>
      <c r="C1" s="2"/>
      <c r="D1" s="2"/>
      <c r="E1" s="2"/>
      <c r="F1" s="2"/>
      <c r="G1" s="2"/>
      <c r="H1" s="2"/>
      <c r="I1" s="2"/>
      <c r="J1" s="2"/>
      <c r="K1" s="2"/>
      <c r="L1" s="2"/>
      <c r="M1" s="2"/>
    </row>
    <row r="2" spans="1:40" ht="145.5" customHeight="1">
      <c r="A2" s="2"/>
      <c r="B2" s="795" t="s">
        <v>406</v>
      </c>
      <c r="C2" s="795"/>
      <c r="D2" s="795"/>
      <c r="E2" s="795"/>
      <c r="F2" s="795"/>
      <c r="G2" s="795"/>
      <c r="H2" s="795"/>
      <c r="I2" s="795"/>
      <c r="J2" s="795"/>
      <c r="K2" s="795"/>
      <c r="L2" s="795"/>
      <c r="M2" s="795"/>
    </row>
    <row r="3" spans="1:40" ht="39" customHeight="1">
      <c r="A3" s="2"/>
      <c r="B3" s="723" t="s">
        <v>691</v>
      </c>
      <c r="C3" s="723"/>
      <c r="D3" s="723"/>
      <c r="E3" s="723"/>
      <c r="F3" s="723"/>
      <c r="G3" s="723"/>
      <c r="H3" s="723"/>
      <c r="I3" s="723"/>
      <c r="J3" s="723"/>
      <c r="K3" s="723"/>
      <c r="L3" s="723"/>
      <c r="M3" s="15"/>
    </row>
    <row r="4" spans="1:40" ht="36" customHeight="1">
      <c r="A4" s="2"/>
      <c r="B4" s="222" t="s">
        <v>32</v>
      </c>
      <c r="C4" s="277"/>
      <c r="D4" s="277"/>
      <c r="E4" s="277"/>
      <c r="F4" s="277"/>
      <c r="G4" s="277"/>
      <c r="H4" s="277"/>
      <c r="I4" s="277"/>
      <c r="J4" s="277"/>
      <c r="K4" s="277"/>
      <c r="L4" s="277"/>
      <c r="M4" s="15"/>
    </row>
    <row r="5" spans="1:40" s="10" customFormat="1" ht="122.15" customHeight="1">
      <c r="A5" s="9"/>
      <c r="B5" s="529" t="s">
        <v>522</v>
      </c>
      <c r="C5" s="529"/>
      <c r="D5" s="529"/>
      <c r="E5" s="529"/>
      <c r="F5" s="529"/>
      <c r="G5" s="529"/>
      <c r="H5" s="529"/>
      <c r="I5" s="529"/>
      <c r="J5" s="529"/>
      <c r="K5" s="529"/>
      <c r="L5" s="529"/>
      <c r="M5" s="11"/>
      <c r="N5" s="9"/>
      <c r="O5" s="9"/>
      <c r="P5" s="9"/>
      <c r="Q5" s="9"/>
      <c r="R5" s="9"/>
      <c r="S5" s="9"/>
      <c r="T5" s="9"/>
      <c r="U5" s="9"/>
      <c r="V5" s="9"/>
      <c r="W5" s="9"/>
      <c r="X5" s="9"/>
      <c r="Y5" s="9"/>
      <c r="Z5" s="9"/>
      <c r="AA5" s="9"/>
      <c r="AB5" s="9"/>
      <c r="AC5" s="9"/>
      <c r="AD5" s="9"/>
      <c r="AE5" s="9"/>
      <c r="AF5" s="9"/>
      <c r="AG5" s="9"/>
      <c r="AH5" s="9"/>
      <c r="AI5" s="9"/>
      <c r="AJ5" s="9"/>
      <c r="AK5" s="9"/>
      <c r="AL5" s="9"/>
      <c r="AM5" s="9"/>
      <c r="AN5" s="9"/>
    </row>
    <row r="6" spans="1:40" s="10" customFormat="1" ht="67.5" customHeight="1">
      <c r="A6" s="9"/>
      <c r="B6" s="575" t="s">
        <v>690</v>
      </c>
      <c r="C6" s="575"/>
      <c r="D6" s="575"/>
      <c r="E6" s="575"/>
      <c r="F6" s="575"/>
      <c r="G6" s="575"/>
      <c r="H6" s="575"/>
      <c r="I6" s="575"/>
      <c r="J6" s="575"/>
      <c r="K6" s="575"/>
      <c r="L6" s="575"/>
      <c r="M6" s="240"/>
      <c r="N6" s="9"/>
      <c r="O6" s="9"/>
      <c r="P6" s="9"/>
      <c r="Q6" s="9"/>
      <c r="R6" s="9"/>
      <c r="S6" s="9"/>
      <c r="T6" s="9"/>
      <c r="U6" s="9"/>
      <c r="V6" s="9"/>
      <c r="W6" s="9"/>
      <c r="X6" s="9"/>
      <c r="Y6" s="9"/>
      <c r="Z6" s="9"/>
      <c r="AA6" s="9"/>
      <c r="AB6" s="9"/>
      <c r="AC6" s="9"/>
      <c r="AD6" s="9"/>
      <c r="AE6" s="9"/>
      <c r="AF6" s="9"/>
      <c r="AG6" s="9"/>
      <c r="AH6" s="9"/>
      <c r="AI6" s="9"/>
      <c r="AJ6" s="9"/>
      <c r="AK6" s="9"/>
      <c r="AL6" s="9"/>
      <c r="AM6" s="9"/>
      <c r="AN6" s="9"/>
    </row>
    <row r="7" spans="1:40" ht="26.25" customHeight="1">
      <c r="A7" s="2"/>
      <c r="B7" s="2"/>
      <c r="C7" s="2"/>
      <c r="D7" s="2"/>
      <c r="E7" s="2"/>
      <c r="F7" s="2"/>
      <c r="G7" s="2"/>
      <c r="H7" s="2"/>
      <c r="I7" s="2"/>
      <c r="J7" s="2"/>
      <c r="K7" s="2"/>
      <c r="L7" s="5"/>
      <c r="M7" s="2"/>
    </row>
    <row r="8" spans="1:40">
      <c r="A8" s="2"/>
      <c r="B8" s="2"/>
      <c r="C8" s="2"/>
      <c r="D8" s="2"/>
      <c r="E8" s="2"/>
      <c r="F8" s="2"/>
      <c r="G8" s="2"/>
      <c r="H8" s="2"/>
      <c r="I8" s="2"/>
      <c r="J8" s="2"/>
      <c r="K8" s="2"/>
      <c r="L8" s="2"/>
      <c r="M8" s="2"/>
    </row>
    <row r="9" spans="1:40">
      <c r="A9" s="2"/>
      <c r="B9" s="2"/>
      <c r="C9" s="2"/>
      <c r="D9" s="2"/>
      <c r="E9" s="2"/>
      <c r="F9" s="2"/>
      <c r="G9" s="2"/>
      <c r="H9" s="2"/>
      <c r="I9" s="2"/>
      <c r="J9" s="2"/>
      <c r="K9" s="2"/>
      <c r="L9" s="2"/>
      <c r="M9" s="2"/>
    </row>
    <row r="10" spans="1:40" s="86" customFormat="1">
      <c r="A10" s="85"/>
      <c r="B10" s="85"/>
      <c r="C10" s="85"/>
      <c r="D10" s="85"/>
      <c r="E10" s="85"/>
      <c r="F10" s="85"/>
      <c r="G10" s="85"/>
      <c r="H10" s="85"/>
      <c r="I10" s="85"/>
      <c r="J10" s="85"/>
      <c r="K10" s="85"/>
      <c r="L10" s="83" t="s">
        <v>684</v>
      </c>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row>
    <row r="11" spans="1:40">
      <c r="A11" s="2"/>
      <c r="B11" s="2"/>
      <c r="C11" s="2"/>
      <c r="D11" s="2"/>
      <c r="E11" s="2"/>
      <c r="F11" s="2"/>
      <c r="G11" s="2"/>
      <c r="H11" s="2"/>
      <c r="I11" s="2"/>
      <c r="J11" s="2"/>
      <c r="K11" s="2"/>
      <c r="L11" s="2"/>
      <c r="M11" s="2"/>
    </row>
    <row r="12" spans="1:40" s="2" customFormat="1"/>
    <row r="13" spans="1:40" s="2" customFormat="1"/>
    <row r="14" spans="1:40" s="2" customFormat="1"/>
    <row r="15" spans="1:40" s="2" customFormat="1"/>
    <row r="16" spans="1:40"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sheetData>
  <sheetProtection algorithmName="SHA-256" hashValue="kuVHYSHObiQVtUyRgG3gZEGZK4c7Ooy1ADAQubhiVu0=" saltValue="tY0GZvplPDW+G0fVrJ604w==" spinCount="100000" sheet="1" formatRows="0"/>
  <mergeCells count="4">
    <mergeCell ref="B2:M2"/>
    <mergeCell ref="B3:L3"/>
    <mergeCell ref="B5:L5"/>
    <mergeCell ref="B6:L6"/>
  </mergeCells>
  <dataValidations count="1">
    <dataValidation allowBlank="1" showErrorMessage="1" prompt="Please click the link to proceed with workforce metrics." sqref="B5:L5 B6" xr:uid="{00000000-0002-0000-0F00-000000000000}"/>
  </dataValidations>
  <pageMargins left="0.7" right="0.7" top="0.75" bottom="0.75" header="0.3" footer="0.3"/>
  <pageSetup paperSize="30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275D3A"/>
    <pageSetUpPr autoPageBreaks="0"/>
  </sheetPr>
  <dimension ref="A1:AM326"/>
  <sheetViews>
    <sheetView showGridLines="0" zoomScaleNormal="100" workbookViewId="0"/>
  </sheetViews>
  <sheetFormatPr defaultColWidth="9.453125" defaultRowHeight="14.5"/>
  <cols>
    <col min="2" max="2" width="34.453125" customWidth="1"/>
    <col min="3" max="3" width="9.453125" customWidth="1"/>
    <col min="4" max="4" width="15.54296875" customWidth="1"/>
    <col min="5" max="5" width="43.1796875" customWidth="1"/>
    <col min="6" max="6" width="2.1796875" customWidth="1"/>
    <col min="8" max="8" width="8.81640625" customWidth="1"/>
    <col min="9" max="9" width="8.453125" customWidth="1"/>
    <col min="10" max="10" width="7.453125" customWidth="1"/>
    <col min="19" max="39" width="9.453125" style="2"/>
  </cols>
  <sheetData>
    <row r="1" spans="1:19" ht="94.5" customHeight="1">
      <c r="A1" s="2"/>
      <c r="B1" s="2"/>
      <c r="C1" s="2"/>
      <c r="D1" s="2"/>
      <c r="E1" s="2"/>
      <c r="F1" s="2"/>
      <c r="G1" s="2"/>
      <c r="H1" s="2"/>
      <c r="I1" s="2"/>
      <c r="J1" s="2"/>
      <c r="K1" s="2"/>
      <c r="L1" s="2"/>
      <c r="M1" s="2"/>
      <c r="N1" s="2"/>
      <c r="O1" s="2"/>
      <c r="P1" s="2"/>
      <c r="Q1" s="2"/>
      <c r="R1" s="2"/>
    </row>
    <row r="2" spans="1:19" ht="145.5" customHeight="1">
      <c r="A2" s="2"/>
      <c r="B2" s="98" t="s">
        <v>405</v>
      </c>
      <c r="C2" s="2"/>
      <c r="D2" s="2"/>
      <c r="E2" s="2"/>
      <c r="F2" s="2"/>
      <c r="G2" s="2"/>
      <c r="H2" s="2"/>
      <c r="I2" s="2"/>
      <c r="J2" s="2"/>
      <c r="K2" s="2"/>
      <c r="L2" s="2"/>
      <c r="M2" s="2"/>
      <c r="N2" s="2"/>
      <c r="O2" s="2"/>
      <c r="P2" s="2"/>
      <c r="Q2" s="2"/>
      <c r="R2" s="2"/>
    </row>
    <row r="3" spans="1:19" ht="105.65" customHeight="1">
      <c r="A3" s="2"/>
      <c r="B3" s="569" t="s">
        <v>692</v>
      </c>
      <c r="C3" s="569"/>
      <c r="D3" s="569"/>
      <c r="E3" s="569"/>
      <c r="F3" s="569"/>
      <c r="G3" s="569"/>
      <c r="H3" s="569"/>
      <c r="I3" s="569"/>
      <c r="J3" s="569"/>
      <c r="K3" s="4"/>
      <c r="L3" s="2"/>
      <c r="M3" s="13"/>
      <c r="N3" s="2"/>
      <c r="O3" s="2"/>
      <c r="P3" s="2"/>
      <c r="Q3" s="13"/>
      <c r="R3" s="2"/>
      <c r="S3" s="13"/>
    </row>
    <row r="4" spans="1:19" ht="10.5" customHeight="1">
      <c r="A4" s="2"/>
      <c r="B4" s="817"/>
      <c r="C4" s="817"/>
      <c r="D4" s="817"/>
      <c r="E4" s="817"/>
      <c r="F4" s="817"/>
      <c r="G4" s="817"/>
      <c r="H4" s="817"/>
      <c r="I4" s="817"/>
      <c r="J4" s="817"/>
      <c r="K4" s="2"/>
      <c r="L4" s="2"/>
      <c r="M4" s="2"/>
      <c r="N4" s="2"/>
      <c r="O4" s="2"/>
      <c r="P4" s="2"/>
      <c r="Q4" s="2"/>
      <c r="R4" s="2"/>
    </row>
    <row r="5" spans="1:19" ht="9" customHeight="1">
      <c r="A5" s="2"/>
      <c r="B5" s="3"/>
      <c r="C5" s="3"/>
      <c r="D5" s="138"/>
      <c r="E5" s="3"/>
      <c r="F5" s="3"/>
      <c r="G5" s="2"/>
      <c r="H5" s="2"/>
      <c r="I5" s="2"/>
      <c r="J5" s="2"/>
      <c r="K5" s="2"/>
      <c r="L5" s="2"/>
      <c r="M5" s="2"/>
      <c r="N5" s="2"/>
      <c r="O5" s="2"/>
      <c r="P5" s="2"/>
      <c r="Q5" s="2"/>
      <c r="R5" s="2"/>
    </row>
    <row r="6" spans="1:19" ht="36.65" customHeight="1">
      <c r="A6" s="2"/>
      <c r="B6" s="819" t="s">
        <v>495</v>
      </c>
      <c r="C6" s="819"/>
      <c r="D6" s="819"/>
      <c r="E6" s="819"/>
      <c r="F6" s="819"/>
      <c r="G6" s="819"/>
      <c r="H6" s="819"/>
      <c r="I6" s="819"/>
      <c r="J6" s="819"/>
      <c r="K6" s="2"/>
      <c r="L6" s="2"/>
      <c r="M6" s="2"/>
      <c r="N6" s="2"/>
      <c r="O6" s="2"/>
      <c r="P6" s="2"/>
      <c r="Q6" s="2"/>
      <c r="R6" s="2"/>
    </row>
    <row r="7" spans="1:19" ht="28" customHeight="1">
      <c r="A7" s="2"/>
      <c r="B7" s="818" t="s">
        <v>218</v>
      </c>
      <c r="C7" s="818"/>
      <c r="D7" s="471" t="s">
        <v>399</v>
      </c>
      <c r="E7" s="471" t="s">
        <v>151</v>
      </c>
      <c r="F7" s="472"/>
      <c r="G7" s="818" t="s">
        <v>13</v>
      </c>
      <c r="H7" s="818"/>
      <c r="I7" s="818"/>
      <c r="J7" s="818"/>
      <c r="K7" s="2"/>
      <c r="L7" s="2"/>
      <c r="M7" s="2"/>
      <c r="N7" s="2"/>
      <c r="O7" s="2"/>
      <c r="P7" s="2"/>
      <c r="Q7" s="2"/>
      <c r="R7" s="2"/>
    </row>
    <row r="8" spans="1:19" ht="178.5" customHeight="1" thickBot="1">
      <c r="A8" s="2"/>
      <c r="B8" s="814" t="s">
        <v>54</v>
      </c>
      <c r="C8" s="814"/>
      <c r="D8" s="227" t="str">
        <f>IF('Analysis - Workforce Characteri'!D36="Please select ",HYPERLINK("#'Analysis - Workforce Characteri'!D36","Awaiting prioritisation. 
Click here to select priority in Part A."),'Analysis - Workforce Characteri'!D36)</f>
        <v>Awaiting prioritisation. 
Click here to select priority in Part A.</v>
      </c>
      <c r="E8" s="228" t="str">
        <f>IF(OR(ISBLANK('Analysis - Workforce Characteri'!D37), 'Analysis - Workforce Characteri'!D37="e.g. We need to increase the proportion of ongoing support workers to meet current participant needs. This is a priority as our current strategy of relying on labour hire is financially unsustainable and contributes to a disengaged workforce."), HYPERLINK("#'Analysis - Workforce Characteri'!D37","No rationale recorded.
Click here to enter response in Part A."), 'Analysis - Workforce Characteri'!D37)</f>
        <v>No rationale recorded.
Click here to enter response in Part A.</v>
      </c>
      <c r="F8" s="25"/>
      <c r="G8" s="815" t="str">
        <f>IF(OR(ISBLANK('Strategies - Workforce composit'!B16), 'Strategies - Workforce composit'!B16="Enter high level strategy here"), IF(D8="Awaiting prioritisation. 
Click here to select priority in Part A.",HYPERLINK("#'Analysis - Workforce Characteri'!D36","Awaiting prioritisation. 
Click here to select priority in Part A."),IF(D8="Don't have enough data to rate against this theme",HYPERLINK("#'Strategies - Workforce composit'!A1","You indicated you do not have enough data to rate this theme. You may want to consider strategies to start collecting this data. The data sources appendix provides guidance on collecting data.
Click here to develop a strategy."),IF(D8="High",HYPERLINK("#'Strategies - Workforce composit'!A1","This theme is a high priority for your organisation.
Click here to review guidance and develop a strategy."),HYPERLINK("#'Strategies - Workforce composit'!A1","You indicated this theme is not a high priority for your organisation.
Click here to review guidance and consider developing a strategy.")))),HYPERLINK("#'Strategies - Workforce composit'!A1","✓  Strategies entered click here to review."))</f>
        <v>Awaiting prioritisation. 
Click here to select priority in Part A.</v>
      </c>
      <c r="H8" s="815"/>
      <c r="I8" s="815"/>
      <c r="J8" s="815"/>
      <c r="K8" s="13"/>
      <c r="L8" s="2"/>
      <c r="M8" s="2"/>
      <c r="N8" s="2"/>
      <c r="O8" s="2"/>
      <c r="P8" s="2"/>
      <c r="Q8" s="2"/>
      <c r="R8" s="2"/>
    </row>
    <row r="9" spans="1:19" ht="178.5" customHeight="1" thickTop="1" thickBot="1">
      <c r="A9" s="2"/>
      <c r="B9" s="808" t="s">
        <v>1</v>
      </c>
      <c r="C9" s="808"/>
      <c r="D9" s="226" t="str">
        <f>IF('Analysis - Workforce Characteri'!D39="Please select ",HYPERLINK("#'Analysis - Workforce Characteri'!D39","Awaiting prioritisation. 
Click here to select priority in Part A."),'Analysis - Workforce Characteri'!D39)</f>
        <v>Awaiting prioritisation. 
Click here to select priority in Part A.</v>
      </c>
      <c r="E9" s="223" t="str">
        <f>IF(ISBLANK('Analysis - Workforce Characteri'!D40), HYPERLINK("#'Analysis - Workforce Characteri'!D40","No rationale recorded.
Click here to enter response in Part A."), 'Analysis - Workforce Characteri'!D40)</f>
        <v>No rationale recorded.
Click here to enter response in Part A.</v>
      </c>
      <c r="F9" s="25"/>
      <c r="G9" s="806" t="str">
        <f>IF(OR(ISBLANK('Strategies - Attraction'!B16), 'Strategies - Attraction'!B16="Enter high level strategy here"), IF(D9="Awaiting prioritisation. 
Click here to select priority in Part A.",HYPERLINK("#'Analysis - Workforce Characteri'!D39","Awaiting prioritisation. 
Click here to select priority in Part A."),IF(D9="Don't have enough data to rate against this theme",HYPERLINK("#'Strategies - Attraction'!A1","You indicated you do not have enough data to rate this theme. You may want to consider strategies to start collecting this data. The data sources appendix provides guidance on collecting data.
Click here to develop a strategy."),IF(D9="High",HYPERLINK("#'Strategies - Attraction'!A1","This theme is a high priority for your organisation.
Click here to review guidance and develop a strategy."),HYPERLINK("#'Strategies - Attraction'!A1","You indicated this theme is not a high priority for your organisation.
Click here to review guidance and consider developing a strategy.")))),HYPERLINK("#'Strategies - Attraction'!A1","✓   Strategies entered click here to review."))</f>
        <v>Awaiting prioritisation. 
Click here to select priority in Part A.</v>
      </c>
      <c r="H9" s="806"/>
      <c r="I9" s="806"/>
      <c r="J9" s="806"/>
      <c r="K9" s="14"/>
      <c r="L9" s="2"/>
      <c r="M9" s="2"/>
      <c r="N9" s="2"/>
      <c r="O9" s="2"/>
      <c r="P9" s="2"/>
      <c r="Q9" s="2"/>
      <c r="R9" s="2"/>
    </row>
    <row r="10" spans="1:19" ht="178.5" customHeight="1" thickTop="1">
      <c r="A10" s="2"/>
      <c r="B10" s="820" t="s">
        <v>8</v>
      </c>
      <c r="C10" s="820"/>
      <c r="D10" s="225" t="str">
        <f>IF('Analysis - Workforce Characteri'!D42="Please select ",HYPERLINK("#'Analysis - Workforce Characteri'!D42","Awaiting prioritisation. 
Click here to select priority in Part A."),'Analysis - Workforce Characteri'!D42)</f>
        <v>Awaiting prioritisation. 
Click here to select priority in Part A.</v>
      </c>
      <c r="E10" s="224" t="str">
        <f>IF(ISBLANK('Analysis - Workforce Characteri'!D43), HYPERLINK("#'Analysis - Workforce Characteri'!D43","No rationale recorded.
Click here to enter response in Part A."), 'Analysis - Workforce Characteri'!D43)</f>
        <v>No rationale recorded.
Click here to enter response in Part A.</v>
      </c>
      <c r="F10" s="24"/>
      <c r="G10" s="821" t="str">
        <f>IF(OR(ISBLANK('Strategies - Retention'!B27), 'Strategies - Retention'!B27="Enter high level strategy here"), IF(D10="Awaiting prioritisation. 
Click here to select priority in Part A.",HYPERLINK("#'Analysis - Workforce Characteri'!D42","Awaiting prioritisation. 
Click here to select priority in Part A."),IF(D10="Don't have enough data to rate against this theme",HYPERLINK("#'Strategies - Retention'!A1","You indicated you do not have enough data to rate this theme. You may want to consider strategies to start collecting this data. The data sources appendix provides guidance on collecting data.
Click here to develop a strategy."),IF(D10="High",HYPERLINK("#'Strategies - Retention'!A1","This theme is a high priority for your organisation.
Click here to review guidance and develop a strategy."),HYPERLINK("#'Strategies - Retention'!A1","You indicated this theme is not a high priority for your organisation.
Click here to review guidance and consider developing a strategy.")))),HYPERLINK("#'Strategies - Retention'!A1","✓   Strategies entered click here to review."))</f>
        <v>Awaiting prioritisation. 
Click here to select priority in Part A.</v>
      </c>
      <c r="H10" s="821"/>
      <c r="I10" s="821"/>
      <c r="J10" s="821"/>
      <c r="K10" s="14"/>
      <c r="L10" s="2"/>
      <c r="M10" s="2"/>
      <c r="N10" s="2"/>
      <c r="O10" s="2"/>
      <c r="P10" s="2"/>
      <c r="Q10" s="2"/>
      <c r="R10" s="2"/>
    </row>
    <row r="11" spans="1:19" ht="28" customHeight="1">
      <c r="A11" s="2"/>
      <c r="B11" s="818" t="s">
        <v>100</v>
      </c>
      <c r="C11" s="818"/>
      <c r="D11" s="471" t="s">
        <v>399</v>
      </c>
      <c r="E11" s="471" t="s">
        <v>151</v>
      </c>
      <c r="F11" s="472"/>
      <c r="G11" s="818" t="s">
        <v>13</v>
      </c>
      <c r="H11" s="818"/>
      <c r="I11" s="818"/>
      <c r="J11" s="818"/>
      <c r="K11" s="13"/>
      <c r="L11" s="2"/>
      <c r="M11" s="2"/>
      <c r="N11" s="2"/>
      <c r="O11" s="2"/>
      <c r="P11" s="2"/>
      <c r="Q11" s="2"/>
      <c r="R11" s="2"/>
    </row>
    <row r="12" spans="1:19" ht="178.5" customHeight="1" thickBot="1">
      <c r="A12" s="2"/>
      <c r="B12" s="814" t="s">
        <v>9</v>
      </c>
      <c r="C12" s="814"/>
      <c r="D12" s="227" t="str">
        <f>IF('Analysis - Workplace Culture'!D48="Please select ",HYPERLINK("#'Analysis - Workplace Culture'!D48","Awaiting prioritisation. 
Click here to select priority in Part A."),'Analysis - Workplace Culture'!D48)</f>
        <v>Awaiting prioritisation. 
Click here to select priority in Part A.</v>
      </c>
      <c r="E12" s="228" t="str">
        <f>IF(OR(ISBLANK('Analysis - Workplace Culture'!D49), 'Analysis - Workplace Culture'!D49="e.g. Our data indicates we have a good workforce climate and staff enjoy working here. Our retention issues (identified in the previous section) are because staff want more flexibility in how shifts are allocated."), HYPERLINK("#'Analysis - Workplace Culture'!D49","No rationale recorded.
Click here to enter response in Part A."), 'Analysis - Workplace Culture'!D49)</f>
        <v>No rationale recorded.
Click here to enter response in Part A.</v>
      </c>
      <c r="F12" s="147"/>
      <c r="G12" s="815" t="str">
        <f>IF(OR(ISBLANK('Strategies - Workplace climate'!B18), 'Strategies - Workplace climate'!B18="Enter high level strategy here"), IF(D12="Awaiting prioritisation. 
Click here to select priority in Part A.",HYPERLINK("#'Analysis - Workplace Culture'!D48","Awaiting prioritisation. 
Click here to select priority in Part A."),IF(D12="Don't have enough data to rate against this theme",HYPERLINK("#'Strategies - Workplace climate'!A1","You indicated you do not have enough data to rate this theme. You may want to consider strategies to start collecting this data. The data sources appendix provides guidance on collecting data.
Click here to develop a strategy."),IF(D12="High",HYPERLINK("#'Strategies - Workplace climate'!A1","This theme is a high priority for your organisation.
Click here to review guidance and develop a strategy."),HYPERLINK("#'Strategies - Workplace climate'!A1","You indicated this theme is not a high priority for your organisation.
Click here to review guidance and consider developing a strategy.")))),HYPERLINK("#'Strategies - Workplace climate'!A1","✓   Strategies entered click here to review."))</f>
        <v>Awaiting prioritisation. 
Click here to select priority in Part A.</v>
      </c>
      <c r="H12" s="816"/>
      <c r="I12" s="816"/>
      <c r="J12" s="816"/>
      <c r="K12" s="13"/>
      <c r="L12" s="13"/>
      <c r="M12" s="2"/>
      <c r="N12" s="2"/>
      <c r="O12" s="2"/>
      <c r="P12" s="2"/>
      <c r="Q12" s="2"/>
      <c r="R12" s="2"/>
    </row>
    <row r="13" spans="1:19" ht="178.5" customHeight="1" thickTop="1">
      <c r="A13" s="2"/>
      <c r="B13" s="822" t="s">
        <v>191</v>
      </c>
      <c r="C13" s="822"/>
      <c r="D13" s="225" t="str">
        <f>IF('Analysis - Workplace Culture'!D51="Please select ",HYPERLINK("#'Analysis - Workplace Culture'!D51","Awaiting prioritisation. 
Click here to select priority in Part A."),'Analysis - Workplace Culture'!D51)</f>
        <v>Awaiting prioritisation. 
Click here to select priority in Part A.</v>
      </c>
      <c r="E13" s="224" t="str">
        <f>IF(ISBLANK('Analysis - Workplace Culture'!D52), HYPERLINK("#'Analysis - Workplace Culture'!D52","No rationale recorded.
Click here to enter response in Part A."), 'Analysis - Workplace Culture'!D52)</f>
        <v>No rationale recorded.
Click here to enter response in Part A.</v>
      </c>
      <c r="F13" s="147"/>
      <c r="G13" s="821" t="str">
        <f>IF(OR(ISBLANK('Strategies - Safety'!B16), 'Strategies - Safety'!B16="Enter high level strategy here"),IF(D13="Awaiting prioritisation. 
Click here to select priority in Part A.",HYPERLINK("#'Analysis - Workplace Culture'!D51","Awaiting prioritisation. 
Click here to select priority in Part A."),IF(D13="Don't have enough data to rate against this theme",HYPERLINK("#'Strategies - Safety'!A1","You indicated you do not have enough data to rate this theme. You may want to consider strategies to start collecting this data. The data sources appendix provides guidance on collecting data.
Click here to develop a strategy."),IF(D13="High",HYPERLINK("#'Strategies - Safety'!A1","This theme is a high priority for your organisation.
Click here to review guidance and develop a strategy."),HYPERLINK("#'Strategies - Safety'!A1","You indicated this theme is not a high priority for your organisation.
Click here to review guidance and consider developing a strategy.")))),HYPERLINK("#''Strategies - Safety'!A1","✓   Strategies entered click here to review."))</f>
        <v>Awaiting prioritisation. 
Click here to select priority in Part A.</v>
      </c>
      <c r="H13" s="823"/>
      <c r="I13" s="823"/>
      <c r="J13" s="823"/>
      <c r="K13" s="13"/>
      <c r="L13" s="13"/>
      <c r="M13" s="2"/>
      <c r="N13" s="2"/>
      <c r="O13" s="2"/>
      <c r="P13" s="2"/>
      <c r="Q13" s="2"/>
      <c r="R13" s="2"/>
    </row>
    <row r="14" spans="1:19" ht="28" customHeight="1">
      <c r="A14" s="2"/>
      <c r="B14" s="818" t="s">
        <v>423</v>
      </c>
      <c r="C14" s="818"/>
      <c r="D14" s="471" t="s">
        <v>399</v>
      </c>
      <c r="E14" s="471" t="s">
        <v>151</v>
      </c>
      <c r="F14" s="471"/>
      <c r="G14" s="818" t="s">
        <v>13</v>
      </c>
      <c r="H14" s="818"/>
      <c r="I14" s="818"/>
      <c r="J14" s="818"/>
      <c r="K14" s="13"/>
      <c r="L14" s="2"/>
      <c r="M14" s="2"/>
      <c r="N14" s="2"/>
      <c r="O14" s="2"/>
      <c r="P14" s="2"/>
      <c r="Q14" s="2"/>
      <c r="R14" s="2"/>
    </row>
    <row r="15" spans="1:19" ht="178.5" customHeight="1" thickBot="1">
      <c r="A15" s="2"/>
      <c r="B15" s="814" t="str">
        <f>'Analysis - Workforce Capability'!B9</f>
        <v>I have trusted relationships with workers where I feel understood, respected, safe and empowered</v>
      </c>
      <c r="C15" s="814"/>
      <c r="D15" s="227" t="str">
        <f>IF('Analysis - Workforce Capability'!D9="Please select ",HYPERLINK("#'Analysis - Workforce Capability'!D9","Awaiting prioritisation. 
Click here to select priority in Part A."),'Analysis - Workforce Capability'!D9)</f>
        <v>Awaiting prioritisation. 
Click here to select priority in Part A.</v>
      </c>
      <c r="E15" s="228" t="str">
        <f>IF(OR(ISBLANK('Analysis - Workforce Capability'!F9), 'Analysis - Workforce Capability'!F9="e.g. This is a low priority for action as most of our participants have trusted relationships with their workers. We are aware of specific factors influencing negative feedback from a small number of our clients and are following up to address."), HYPERLINK("#'Analysis - Workforce Capability'!F9","No rationale recorded.
Click here to enter response in Part A."), 'Analysis - Workforce Capability'!F9)</f>
        <v>No rationale recorded.
Click here to enter response in Part A.</v>
      </c>
      <c r="F15" s="147"/>
      <c r="G15" s="815" t="str">
        <f>IF(OR(ISBLANK('Strategies - Participant 1'!B17),'Strategies - Participant 1'!B17="Enter high level strategy here"),IF(D15="Awaiting prioritisation. 
Click here to select priority in Part A.",HYPERLINK("#'Analysis - Workforce Capability'!D9","Awaiting prioritisation. 
Click here to select priority in Part A."),IF(D15="Don't have enough data to rate against this theme",HYPERLINK("#'Strategies - Participant 1'!A1","You indicated you do not have enough data to rate this theme. You may want to consider strategies to start collecting this data. The data sources appendix provides guidance on collecting data.
Click here to develop a strategy."),IF(D15="High",HYPERLINK("#'Strategies - Participant 1'!A1","This theme is a high priority for your organisation.
Click here to review guidance and develop a strategy."),HYPERLINK("#'Strategies - Participant 1'!A1","You indicated this theme is not a high priority for your organisation.
Click here to review guidance and consider developing a strategy.")))),HYPERLINK("#'Strategies - Participant 1'!A1","✓   Strategies entered click here to review."))</f>
        <v>Awaiting prioritisation. 
Click here to select priority in Part A.</v>
      </c>
      <c r="H15" s="816"/>
      <c r="I15" s="816"/>
      <c r="J15" s="816"/>
      <c r="K15" s="14"/>
      <c r="L15" s="2"/>
      <c r="M15" s="2"/>
      <c r="N15" s="2"/>
      <c r="O15" s="2"/>
      <c r="P15" s="2"/>
      <c r="Q15" s="2"/>
      <c r="R15" s="2"/>
    </row>
    <row r="16" spans="1:19" ht="178.5" customHeight="1" thickTop="1" thickBot="1">
      <c r="A16" s="2"/>
      <c r="B16" s="808" t="str">
        <f>'Analysis - Workforce Capability'!B10</f>
        <v>My workers know what they are doing and provide the support I need</v>
      </c>
      <c r="C16" s="808"/>
      <c r="D16" s="226" t="str">
        <f>IF('Analysis - Workforce Capability'!D10="Please select ",HYPERLINK("#'Analysis - Workforce Capability'!D10","Awaiting prioritisation. 
Click here to select priority in Part A."), 'Analysis - Workforce Capability'!D10)</f>
        <v>Awaiting prioritisation. 
Click here to select priority in Part A.</v>
      </c>
      <c r="E16" s="223" t="str">
        <f>IF(ISBLANK('Analysis - Workforce Capability'!F10), HYPERLINK("#'Analysis - Workforce Capability'!F10","No rationale recorded.
Click here to enter response in Part A."), 'Analysis - Workforce Capability'!F10)</f>
        <v>No rationale recorded.
Click here to enter response in Part A.</v>
      </c>
      <c r="F16" s="147"/>
      <c r="G16" s="806" t="str">
        <f>IF(OR(ISBLANK('Strategies - Participant 2'!B19), 'Strategies - Participant 2'!B19="Enter high level strategy here"), IF(D16="Awaiting prioritisation. 
Click here to select priority in Part A.",HYPERLINK("#'Analysis - Workforce Capability'!D10","Awaiting prioritisation. 
Click here to select priority in Part A."),IF(D16="Don't have enough data to rate against this theme",HYPERLINK("#'Strategies - Participant 2'!A1","You indicated you do not have enough data to rate this theme. You may want to consider strategies to start collecting this data. The data sources appendix provides guidance on collecting data.
Click here to develop a strategy."),IF(D16="High",HYPERLINK("#'Strategies - Participant 2'!A1","This theme is a high priority for your organisation.
Click here to review guidance and develop a strategy."),HYPERLINK("#'Strategies - Participant 2'!A1","You indicated this theme is not a high priority for your organisation.
Click here to review guidance and consider developing a strategy.")))), HYPERLINK("#'Strategies - Participant 2'!A1","✓   Strategies entered click here to review."))</f>
        <v>Awaiting prioritisation. 
Click here to select priority in Part A.</v>
      </c>
      <c r="H16" s="807"/>
      <c r="I16" s="807"/>
      <c r="J16" s="807"/>
      <c r="K16" s="13"/>
      <c r="L16" s="2"/>
      <c r="M16" s="2"/>
      <c r="N16" s="2"/>
      <c r="O16" s="2"/>
      <c r="P16" s="2"/>
      <c r="Q16" s="2"/>
      <c r="R16" s="2"/>
    </row>
    <row r="17" spans="1:18" ht="178.5" customHeight="1" thickTop="1" thickBot="1">
      <c r="A17" s="2"/>
      <c r="B17" s="808" t="str">
        <f>'Analysis - Workforce Capability'!B11</f>
        <v>I get the support I need to provide feedback and make changes when I need them</v>
      </c>
      <c r="C17" s="808"/>
      <c r="D17" s="226" t="str">
        <f>IF('Analysis - Workforce Capability'!D11="Please select ",HYPERLINK("#'Analysis - Workforce Capability'!D11","Awaiting prioritisation. 
Click here to select priority in Part A."), 'Analysis - Workforce Capability'!D11)</f>
        <v>Awaiting prioritisation. 
Click here to select priority in Part A.</v>
      </c>
      <c r="E17" s="223" t="str">
        <f>IF(ISBLANK('Analysis - Workforce Capability'!F11), HYPERLINK("#'Analysis - Workforce Capability'!F11","No rationale recorded.
Click here to enter response in Part A."), 'Analysis - Workforce Capability'!F11)</f>
        <v>No rationale recorded.
Click here to enter response in Part A.</v>
      </c>
      <c r="F17" s="147"/>
      <c r="G17" s="806" t="str">
        <f>IF(OR(ISBLANK('Strategies - Participant 3'!B16), 'Strategies - Participant 3'!B16="Enter high level strategy here"), IF(D17="Awaiting prioritisation. 
Click here to select priority in Part A.",HYPERLINK("#'Analysis - Workforce Capability'!D11","Awaiting prioritisation. 
Click here to select priority in Part A."),IF(D17="Don't have enough data to rate against this theme",HYPERLINK("#'Strategies - Participant 3'!A1","You indicated you do not have enough data to rate this theme. You may want to consider strategies to start collecting this data. The data sources appendix provides guidance on collecting data.
Click here to develop a strategy."),IF(D17="High",HYPERLINK("#'Strategies - Participant 3'!A1","This theme is a high priority for your organisation.
Click here to review guidance and develop a strategy."),HYPERLINK("#'Strategies - Participant 3'!A1","You indicated this theme is not a high priority for your organisation.
Click here to review guidance and consider developing a strategy.")))), HYPERLINK("#'Strategies - Participant 3'!A1","✓   Strategies entered click here to review."))</f>
        <v>Awaiting prioritisation. 
Click here to select priority in Part A.</v>
      </c>
      <c r="H17" s="807"/>
      <c r="I17" s="807"/>
      <c r="J17" s="807"/>
      <c r="K17" s="13"/>
      <c r="L17" s="2"/>
      <c r="M17" s="2"/>
      <c r="N17" s="2"/>
      <c r="O17" s="2"/>
      <c r="P17" s="2"/>
      <c r="Q17" s="2"/>
      <c r="R17" s="2"/>
    </row>
    <row r="18" spans="1:18" ht="178.5" customHeight="1" thickTop="1" thickBot="1">
      <c r="A18" s="2"/>
      <c r="B18" s="808" t="str">
        <f>'Analysis - Workforce Capability'!B13</f>
        <v>I understand that my role is to support participants to live their best lives and I know how to deliver support in a way that fits with their needs and preferences</v>
      </c>
      <c r="C18" s="808"/>
      <c r="D18" s="226" t="str">
        <f>IF('Analysis - Workforce Capability'!D13="Please select ",HYPERLINK("#'Analysis - Workforce Capability'!D13","Awaiting prioritisation. 
Click here to select priority in Part A."), 'Analysis - Workforce Capability'!D13)</f>
        <v>Awaiting prioritisation. 
Click here to select priority in Part A.</v>
      </c>
      <c r="E18" s="223" t="str">
        <f>IF(OR(ISBLANK('Analysis - Workforce Capability'!F13), 'Analysis - Workforce Capability'!F13="e.g. This is a high priority as worker feedback indicates that a significant proportion want more training on concepts such as risk enablement and supported decision making."), HYPERLINK("#'Analysis - Workforce Capability'!F13","No rationale recorded.
Click here to enter response in Part A."), 'Analysis - Workforce Capability'!F13)</f>
        <v>No rationale recorded.
Click here to enter response in Part A.</v>
      </c>
      <c r="F18" s="147"/>
      <c r="G18" s="806" t="str">
        <f>IF(OR(ISBLANK('Strategies - Worker 1'!B18), 'Strategies - Worker 1'!B18="Enter high level strategy here"), IF(D18="Awaiting prioritisation. 
Click here to select priority in Part A.",HYPERLINK("#'Analysis - Workforce Capability'!D13","Awaiting prioritisation. 
Click here to select priority in Part A."),IF(D18="Don't have enough data to rate against this theme",HYPERLINK("#'Strategies - Worker 1'!A1","You indicated you do not have enough data to rate this theme. You may want to consider strategies to start collecting this data. The data sources appendix provides guidance on collecting data.
Click here to develop a strategy."),IF(D18="High",HYPERLINK("#'Strategies - Worker 1'!A1","This theme is a high priority for your organisation.
Click here to review guidance and develop a strategy."),HYPERLINK("#'Strategies - Worker 1'!A1","You indicated this theme is not a high priority for your organisation.
Click here to review guidance and consider developing a strategy.")))), HYPERLINK("#'Strategies - Worker 1'!A1","✓   Strategies entered click here to review."))</f>
        <v>Awaiting prioritisation. 
Click here to select priority in Part A.</v>
      </c>
      <c r="H18" s="807"/>
      <c r="I18" s="807"/>
      <c r="J18" s="807"/>
      <c r="K18" s="13"/>
      <c r="L18" s="2"/>
      <c r="M18" s="2"/>
      <c r="N18" s="2"/>
      <c r="O18" s="2"/>
      <c r="P18" s="2"/>
      <c r="Q18" s="2"/>
      <c r="R18" s="2"/>
    </row>
    <row r="19" spans="1:18" ht="178.5" customHeight="1" thickTop="1" thickBot="1">
      <c r="A19" s="2"/>
      <c r="B19" s="808" t="str">
        <f>'Analysis - Workforce Capability'!B14</f>
        <v>I have the capabilities, am equipped and supported to perform my role</v>
      </c>
      <c r="C19" s="808"/>
      <c r="D19" s="226" t="str">
        <f>IF('Analysis - Workforce Capability'!D14="Please select ",HYPERLINK("#'Analysis - Workforce Capability'!D14","Awaiting prioritisation. 
Click here to select priority in Part A."), 'Analysis - Workforce Capability'!D14)</f>
        <v>Awaiting prioritisation. 
Click here to select priority in Part A.</v>
      </c>
      <c r="E19" s="223" t="str">
        <f>IF(ISBLANK('Analysis - Workforce Capability'!F14), HYPERLINK("#'Analysis - Workforce Capability'!F14","No rationale recorded.
Click here to enter response in Part A."), 'Analysis - Workforce Capability'!F14)</f>
        <v>No rationale recorded.
Click here to enter response in Part A.</v>
      </c>
      <c r="F19" s="147"/>
      <c r="G19" s="806" t="str">
        <f>IF(OR(ISBLANK('Strategies - Worker 2'!B24), 'Strategies - Worker 2'!B24="Enter high level strategy here"), IF(D19="Awaiting prioritisation. 
Click here to select priority in Part A.",HYPERLINK("#'Analysis - Workforce Capability'!D14","Awaiting prioritisation. 
Click here to select priority in Part A"),IF(D19="Don't have enough data to rate against this theme",HYPERLINK("#'Strategies - Worker 2'!A1","You indicated you do not have enough data to rate this theme. You may want to consider strategies to start collecting this data. The data sources appendix provides guidance on collecting data.
Click here to develop a strategy."),IF(D19="High",HYPERLINK("#'Strategies - Worker 2'!A1","This theme is a high priority for your organisation.
Click here to review guidance and develop a strategy."),HYPERLINK("#'Strategies - Worker 2'!A1","You indicated this theme is not a high priority for your organisation.
Click here to review guidance and consider developing a strategy.")))),HYPERLINK("#'Strategies - Worker 2'!A1","✓   Strategies entered click here to review."))</f>
        <v>Awaiting prioritisation. 
Click here to select priority in Part A</v>
      </c>
      <c r="H19" s="807"/>
      <c r="I19" s="807"/>
      <c r="J19" s="807"/>
      <c r="K19" s="13"/>
      <c r="L19" s="2"/>
      <c r="M19" s="2"/>
      <c r="N19" s="2"/>
      <c r="O19" s="2"/>
      <c r="P19" s="2"/>
      <c r="Q19" s="2"/>
      <c r="R19" s="2"/>
    </row>
    <row r="20" spans="1:18" ht="178.5" customHeight="1" thickTop="1" thickBot="1">
      <c r="A20" s="2"/>
      <c r="B20" s="808" t="str">
        <f>'Analysis - Workforce Capability'!B16</f>
        <v>Our workers have the capabilities to perform their roles</v>
      </c>
      <c r="C20" s="808"/>
      <c r="D20" s="226" t="str">
        <f>IF('Analysis - Workforce Capability'!D16="Please select ",HYPERLINK("#'Analysis - Workforce Capability'!D16","Awaiting prioritisation. 
Click here to select priority in Part A."), 'Analysis - Workforce Capability'!D16)</f>
        <v>Awaiting prioritisation. 
Click here to select priority in Part A.</v>
      </c>
      <c r="E20" s="223" t="str">
        <f>IF(OR(ISBLANK('Analysis - Workforce Capability'!F16), 'Analysis - Workforce Capability'!F16="e.g. We don't currently have a system to support assessment of capabilities. We need to update our training records system based on the Framework capabilities and develop an organisation-wide approach to assessment. "), HYPERLINK("#'Analysis - Workforce Capability'!F16","No rationale recorded.
Click here to enter response in Part A."), 'Analysis - Workforce Capability'!F16)</f>
        <v>No rationale recorded.
Click here to enter response in Part A.</v>
      </c>
      <c r="F20" s="147"/>
      <c r="G20" s="806" t="str">
        <f>IF(OR(ISBLANK('Strategies - Supervisor 1'!B24), 'Strategies - Supervisor 1'!B24="Enter high level strategy here"), IF(D20="Awaiting prioritisation. 
Click here to select priority in Part A.",HYPERLINK("#'Analysis - Workforce Capability'!D16","Awaiting prioritisation. 
Click here to select priority in Part A."),IF(D20="Don't have enough data to rate against this theme",HYPERLINK("#'Strategies - Supervisor 1'!A1","You indicated you do not have enough data to rate this theme. You may want to consider strategies to start collecting this data. The data sources appendix provides guidance on collecting data.
Click here to develop a strategy."),IF(D20="High",HYPERLINK("#'Strategies - Supervisor 1'!A1","This theme is a high priority for your organisation.
Click here to review guidance and develop a strategy."),HYPERLINK("#'Strategies - Supervisor 1'!A1","You indicated this theme is not a high priority for your organisation.
Click here to review guidance and consider developing a strategy.")))),HYPERLINK("#'Strategies - Supervisor 1'!A1","✓   Strategies entered click here to review."))</f>
        <v>Awaiting prioritisation. 
Click here to select priority in Part A.</v>
      </c>
      <c r="H20" s="807"/>
      <c r="I20" s="807"/>
      <c r="J20" s="807"/>
      <c r="K20" s="13"/>
      <c r="L20" s="2"/>
      <c r="M20" s="2"/>
      <c r="N20" s="2"/>
      <c r="O20" s="2"/>
      <c r="P20" s="2"/>
      <c r="Q20" s="2"/>
      <c r="R20" s="2"/>
    </row>
    <row r="21" spans="1:18" ht="178.5" customHeight="1" thickTop="1" thickBot="1">
      <c r="A21" s="2"/>
      <c r="B21" s="808" t="str">
        <f>'Analysis - Workforce Capability'!B17</f>
        <v>Workers have access to appropriate learning and development opportunities and support</v>
      </c>
      <c r="C21" s="808"/>
      <c r="D21" s="226" t="str">
        <f>IF('Analysis - Workforce Capability'!D17="Please select ",HYPERLINK("#'Analysis - Workforce Capability'!D17","Awaiting prioritisation. 
Click here to select priority in Part A."), 'Analysis - Workforce Capability'!D17)</f>
        <v>Awaiting prioritisation. 
Click here to select priority in Part A.</v>
      </c>
      <c r="E21" s="223" t="str">
        <f>IF(ISBLANK('Analysis - Workforce Capability'!F17), HYPERLINK("#'Analysis - Workforce Capability'!F17","No rationale recorded.
Click here to enter response in Part A."), 'Analysis - Workforce Capability'!F17)</f>
        <v>No rationale recorded.
Click here to enter response in Part A.</v>
      </c>
      <c r="F21" s="147"/>
      <c r="G21" s="806" t="str">
        <f>IF(OR(ISBLANK('Strategies - Supervisor 2'!B18), 'Strategies - Supervisor 2'!B18="Enter high level strategy here"), IF(D21="Awaiting prioritisation. 
Click here to select priority in Part A.",HYPERLINK("#'Analysis - Workforce Capability'!D17","Awaiting prioritisation. 
Click here to select priority in Part A."),IF(D21="Don't have enough data to rate against this theme",HYPERLINK("#'Strategies - Supervisor 2'!A1","You indicated you do not have enough data to rate this theme. You may want to consider strategies to start collecting this data. The data sources appendix provides guidance on collecting data.
Click here to develop a strategy."),IF(D21="High",HYPERLINK("#'Strategies - Supervisor 2'!A1","This theme is a high priority for your organisation.
Click here to review guidance and develop a strategy."),HYPERLINK("#'Strategies - Supervisor 2'!A1","You indicated this theme is not a high priority for your organisation.
Click here to review guidance and consider developing a strategy.")))),HYPERLINK("#'Strategies - Supervisor 2'!A1","✓   Strategies entered click here to review."))</f>
        <v>Awaiting prioritisation. 
Click here to select priority in Part A.</v>
      </c>
      <c r="H21" s="807"/>
      <c r="I21" s="807"/>
      <c r="J21" s="807"/>
      <c r="K21" s="13"/>
      <c r="L21" s="2"/>
      <c r="M21" s="2"/>
      <c r="N21" s="2"/>
      <c r="O21" s="2"/>
      <c r="P21" s="2"/>
      <c r="Q21" s="2"/>
      <c r="R21" s="2"/>
    </row>
    <row r="22" spans="1:18" ht="178.5" customHeight="1" thickTop="1" thickBot="1">
      <c r="A22" s="2"/>
      <c r="B22" s="808" t="str">
        <f>'Analysis - Workforce Capability'!B18</f>
        <v>Supervisors have the capabilities to perform their roles</v>
      </c>
      <c r="C22" s="808"/>
      <c r="D22" s="226" t="str">
        <f>IF('Analysis - Workforce Capability'!D18="Please select ",HYPERLINK("#'Analysis - Workforce Capability'!D18","Awaiting prioritisation. 
Click here to select priority in Part A."), 'Analysis - Workforce Capability'!D18)</f>
        <v>Awaiting prioritisation. 
Click here to select priority in Part A.</v>
      </c>
      <c r="E22" s="223" t="str">
        <f>IF(ISBLANK('Analysis - Workforce Capability'!F18), HYPERLINK("#'Analysis - Workforce Capability'!F18","No rationale recorded.
Click here to enter response in Part A."), 'Analysis - Workforce Capability'!F18)</f>
        <v>No rationale recorded.
Click here to enter response in Part A.</v>
      </c>
      <c r="F22" s="147"/>
      <c r="G22" s="806" t="str">
        <f>IF(OR(ISBLANK('Strategies - Supervisor 3'!B17), 'Strategies - Supervisor 3'!B17="Enter high level strategy here"), IF(D22="Awaiting prioritisation. 
Click here to select priority in Part A.",HYPERLINK("#'Analysis - Workforce Capability'!D18","Awaiting prioritisation. 
Click here to select priority in Part A."),IF(D22="Don't have enough data to rate against this theme",HYPERLINK("#'Strategies - Supervisor 3'!A1","You indicated you do not have enough data to rate this theme. You may want to consider strategies to start collecting this data. The data sources appendix provides guidance on collecting data.
Click here to develop a strategy."),IF(D22="High",HYPERLINK("#'Strategies - Supervisor 3'!A1","This theme is a high priority for your organisation.
Click here to review guidance and develop a strategy."),HYPERLINK("#'Strategies - Supervisor 3'!A1","You indicated this theme is not a high priority for your organisation.
Click here to review guidance and consider developing a strategy.")))),HYPERLINK("#'Strategies - Supervisor 3'!A1","✓   Strategies entered click here to review."))</f>
        <v>Awaiting prioritisation. 
Click here to select priority in Part A.</v>
      </c>
      <c r="H22" s="807"/>
      <c r="I22" s="807"/>
      <c r="J22" s="807"/>
      <c r="K22" s="13"/>
      <c r="L22" s="2"/>
      <c r="M22" s="2"/>
      <c r="N22" s="2"/>
      <c r="O22" s="2"/>
      <c r="P22" s="2"/>
      <c r="Q22" s="2"/>
      <c r="R22" s="2"/>
    </row>
    <row r="23" spans="1:18" ht="178.5" customHeight="1" thickTop="1" thickBot="1">
      <c r="A23" s="2"/>
      <c r="B23" s="808" t="str">
        <f>'Analysis - Workforce Capability'!B19</f>
        <v>Our organisation has relationships, policies and systems in place to support a capable workforce</v>
      </c>
      <c r="C23" s="808"/>
      <c r="D23" s="226" t="str">
        <f>IF('Analysis - Workforce Capability'!D19="Please select ",HYPERLINK("#'Analysis - Workforce Capability'!D19","Awaiting prioritisation. 
Click here to select priority in Part A."), 'Analysis - Workforce Capability'!D19)</f>
        <v>Awaiting prioritisation. 
Click here to select priority in Part A.</v>
      </c>
      <c r="E23" s="223" t="str">
        <f>IF(ISBLANK('Analysis - Workforce Capability'!F19), HYPERLINK("#'Analysis - Workforce Capability'!F19","No rationale recorded.
Click here to enter response in Part A."), 'Analysis - Workforce Capability'!F19)</f>
        <v>No rationale recorded.
Click here to enter response in Part A.</v>
      </c>
      <c r="F23" s="147"/>
      <c r="G23" s="806" t="str">
        <f>IF(OR(ISBLANK('Strategies - Supervisor 4'!B18), 'Strategies - Supervisor 4'!B18="Enter high level strategy here"), IF(D23="Awaiting prioritisation. 
Click here to select priority in Part A.",HYPERLINK("#'Analysis - Workforce Capability'!D19","Awaiting prioritisation. 
Click here to select priority in Part A."),IF(D23="Don't have enough data to rate against this theme",HYPERLINK("#'Strategies - Supervisor 4'!A1","You indicated you do not have enough data to rate this theme. You may want to consider strategies to start collecting this data. The data sources appendix provides guidance on collecting data.
Click here to develop a strategy."),IF(D23="High",HYPERLINK("#'Strategies - Supervisor 4'!A1","This theme is a high priority for your organisation.
Click here to review guidance and develop a strategy."),HYPERLINK("#'Strategies - Supervisor 4'!A1","You indicated this theme is not a high priority for your organisation.
Click here to review guidance and consider developing a strategy.")))),HYPERLINK("#'Strategies - Supervisor 4'!A1","✓   Strategies entered click here to review."))</f>
        <v>Awaiting prioritisation. 
Click here to select priority in Part A.</v>
      </c>
      <c r="H23" s="807"/>
      <c r="I23" s="807"/>
      <c r="J23" s="807"/>
      <c r="K23" s="13"/>
      <c r="L23" s="2"/>
      <c r="M23" s="2"/>
      <c r="N23" s="2"/>
      <c r="O23" s="2"/>
      <c r="P23" s="2"/>
      <c r="Q23" s="2"/>
      <c r="R23" s="2"/>
    </row>
    <row r="24" spans="1:18" ht="178.5" customHeight="1" thickTop="1" thickBot="1">
      <c r="A24" s="2"/>
      <c r="B24" s="810" t="str">
        <f>'Analysis - Workforce Capability'!B20</f>
        <v>Our organisation regularly reviews evidence to support good practice</v>
      </c>
      <c r="C24" s="810"/>
      <c r="D24" s="226" t="str">
        <f>IF('Analysis - Workforce Capability'!D20="Please select ",HYPERLINK("#'Analysis - Workforce Capability'!D20","Awaiting prioritisation. 
Click here to select priority in Part A."), 'Analysis - Workforce Capability'!D20)</f>
        <v>Awaiting prioritisation. 
Click here to select priority in Part A.</v>
      </c>
      <c r="E24" s="223" t="str">
        <f>IF(ISBLANK('Analysis - Workforce Capability'!F20), HYPERLINK("#'Analysis - Workforce Capability'!F20","No rationale recorded.
Click here to enter response in Part A."), 'Analysis - Workforce Capability'!F20)</f>
        <v>No rationale recorded.
Click here to enter response in Part A.</v>
      </c>
      <c r="F24" s="140"/>
      <c r="G24" s="806" t="str">
        <f>IF(OR(ISBLANK('Strategies - Supervisor 5'!B21), 'Strategies - Supervisor 5'!B21="Enter high level strategy here"), IF(D24="Awaiting prioritisation. 
Click here to select priority in Part A.",HYPERLINK("#'Analysis - Workforce Capability'!D20","Awaiting prioritisation. 
Click here to select priority in Part A."),IF(D24="Don't have enough data to rate against this theme",HYPERLINK("#'Strategies - Supervisor 5'!A1","You indicated you do not have enough data to rate this theme. You may want to consider strategies to start collecting this data. The data sources appendix provides guidance on collecting data.
Click here to develop a strategy."),IF(D24="High",HYPERLINK("#'Strategies - Supervisor 5'!A1","This theme is a high priority for your organisation.
Click here to review guidance and develop a strategy."),HYPERLINK("#'Strategies - Supervisor 5'!A1","You indicated this theme is not a high priority for your organisation.
Click here to review guidance and consider developing a strategy.")))),HYPERLINK("#'Strategies - Supervisor 5'!A1","✓   Strategies entered click here to review."))</f>
        <v>Awaiting prioritisation. 
Click here to select priority in Part A.</v>
      </c>
      <c r="H24" s="807"/>
      <c r="I24" s="807"/>
      <c r="J24" s="807"/>
      <c r="K24" s="13"/>
      <c r="L24" s="2"/>
      <c r="M24" s="2"/>
      <c r="N24" s="2"/>
      <c r="O24" s="2"/>
      <c r="P24" s="2"/>
      <c r="Q24" s="2"/>
      <c r="R24" s="2"/>
    </row>
    <row r="25" spans="1:18" ht="21" customHeight="1" thickTop="1">
      <c r="A25" s="2"/>
      <c r="B25" s="2"/>
      <c r="C25" s="2"/>
      <c r="D25" s="2"/>
      <c r="E25" s="2"/>
      <c r="F25" s="2"/>
      <c r="G25" s="137"/>
      <c r="H25" s="137"/>
      <c r="I25" s="137"/>
      <c r="J25" s="137"/>
      <c r="K25" s="2"/>
      <c r="L25" s="2"/>
      <c r="M25" s="2"/>
      <c r="N25" s="2"/>
      <c r="O25" s="2"/>
      <c r="P25" s="2"/>
      <c r="Q25" s="2"/>
      <c r="R25" s="2"/>
    </row>
    <row r="26" spans="1:18" ht="36.65" customHeight="1">
      <c r="A26" s="2"/>
      <c r="B26" s="813" t="s">
        <v>318</v>
      </c>
      <c r="C26" s="813"/>
      <c r="D26" s="813"/>
      <c r="E26" s="813"/>
      <c r="F26" s="813"/>
      <c r="G26" s="813"/>
      <c r="H26" s="813"/>
      <c r="I26" s="813"/>
      <c r="J26" s="813"/>
      <c r="K26" s="2"/>
      <c r="L26" s="2"/>
      <c r="M26" s="2"/>
      <c r="N26" s="2"/>
      <c r="O26" s="2"/>
      <c r="P26" s="2"/>
      <c r="Q26" s="2"/>
      <c r="R26" s="2"/>
    </row>
    <row r="27" spans="1:18" ht="28" customHeight="1">
      <c r="A27" s="2"/>
      <c r="B27" s="797" t="s">
        <v>152</v>
      </c>
      <c r="C27" s="797"/>
      <c r="D27" s="797"/>
      <c r="E27" s="797"/>
      <c r="F27" s="797"/>
      <c r="G27" s="797"/>
      <c r="H27" s="797"/>
      <c r="I27" s="797"/>
      <c r="J27" s="797"/>
      <c r="K27" s="2"/>
      <c r="L27" s="2"/>
      <c r="M27" s="2"/>
      <c r="N27" s="2"/>
      <c r="O27" s="2"/>
      <c r="P27" s="2"/>
      <c r="Q27" s="2"/>
      <c r="R27" s="2"/>
    </row>
    <row r="28" spans="1:18" ht="81" customHeight="1" thickBot="1">
      <c r="A28" s="2"/>
      <c r="B28" s="809" t="str">
        <f>IF(OR(ISBLANK(Implications!C11), Implications!C11="e.g. We want to meet growing demand for DSW-specialised workers, but to achieve this we will need to recruit an additional 65 people over the next 12 months. Historically we know we have not had many applicants to this role type."), HYPERLINK("#Implications!C11","No input recorded. Click here to enter response in Part B."), "1. "&amp; Implications!C11)</f>
        <v>No input recorded. Click here to enter response in Part B.</v>
      </c>
      <c r="C28" s="809" t="str">
        <f>IF('Analysis - Workforce Capability'!D24="&lt;For example: This is a low priority as majority of our participants have trusted relationships with their workers&gt; ","Awaiting response",IF('Analysis - Workforce Capability'!D24="","Awaiting response",'Analysis - Workforce Capability'!D24))</f>
        <v>Awaiting response</v>
      </c>
      <c r="D28" s="809" t="str">
        <f>IF('Analysis - Workforce Capability'!E24="&lt;For example: This is a low priority as majority of our participants have trusted relationships with their workers&gt; ","Awaiting response",IF('Analysis - Workforce Capability'!E24="","Awaiting response",'Analysis - Workforce Capability'!E24))</f>
        <v>Awaiting response</v>
      </c>
      <c r="E28" s="809" t="str">
        <f>IF('Analysis - Workforce Capability'!F24="&lt;For example: This is a low priority as majority of our participants have trusted relationships with their workers&gt; ","Awaiting response",IF('Analysis - Workforce Capability'!F24="","Awaiting response",'Analysis - Workforce Capability'!F24))</f>
        <v>Awaiting response</v>
      </c>
      <c r="F28" s="809" t="str">
        <f>IF('Analysis - Workforce Capability'!G24="&lt;For example: This is a low priority as majority of our participants have trusted relationships with their workers&gt; ","Awaiting response",IF('Analysis - Workforce Capability'!G24="","Awaiting response",'Analysis - Workforce Capability'!G24))</f>
        <v>Awaiting response</v>
      </c>
      <c r="G28" s="809" t="str">
        <f>IF('Analysis - Workforce Capability'!H24="&lt;For example: This is a low priority as majority of our participants have trusted relationships with their workers&gt; ","Awaiting response",IF('Analysis - Workforce Capability'!H24="","Awaiting response",'Analysis - Workforce Capability'!H24))</f>
        <v>Awaiting response</v>
      </c>
      <c r="H28" s="809" t="str">
        <f>IF('Analysis - Workforce Capability'!I24="&lt;For example: This is a low priority as majority of our participants have trusted relationships with their workers&gt; ","Awaiting response",IF('Analysis - Workforce Capability'!I24="","Awaiting response",'Analysis - Workforce Capability'!I24))</f>
        <v>Awaiting response</v>
      </c>
      <c r="I28" s="809" t="str">
        <f>IF('Analysis - Workforce Capability'!J24="&lt;For example: This is a low priority as majority of our participants have trusted relationships with their workers&gt; ","Awaiting response",IF('Analysis - Workforce Capability'!J24="","Awaiting response",'Analysis - Workforce Capability'!J24))</f>
        <v>Awaiting response</v>
      </c>
      <c r="J28" s="809" t="str">
        <f>IF('Analysis - Workforce Capability'!K24="&lt;For example: This is a low priority as majority of our participants have trusted relationships with their workers&gt; ","Awaiting response",IF('Analysis - Workforce Capability'!K24="","Awaiting response",'Analysis - Workforce Capability'!K24))</f>
        <v>recommended</v>
      </c>
      <c r="K28" s="2"/>
      <c r="L28" s="2"/>
      <c r="M28" s="2"/>
      <c r="N28" s="2"/>
      <c r="O28" s="2"/>
      <c r="P28" s="2"/>
      <c r="Q28" s="2"/>
      <c r="R28" s="2"/>
    </row>
    <row r="29" spans="1:18" ht="75" customHeight="1" thickTop="1" thickBot="1">
      <c r="A29" s="2"/>
      <c r="B29" s="811" t="str">
        <f>IF(Implications!C12="", HYPERLINK("#Implications!C12","No input recorded. Click here to enter response in Part B."),"2. "&amp;Implications!C12)</f>
        <v>No input recorded. Click here to enter response in Part B.</v>
      </c>
      <c r="C29" s="811" t="str">
        <f>IF('Analysis - Workforce Capability'!D25="&lt;For example: This is a low priority as majority of our participants have trusted relationships with their workers&gt; ","Awaiting response",IF('Analysis - Workforce Capability'!D25="","Awaiting response",'Analysis - Workforce Capability'!D25))</f>
        <v>Awaiting response</v>
      </c>
      <c r="D29" s="811" t="str">
        <f>IF('Analysis - Workforce Capability'!E25="&lt;For example: This is a low priority as majority of our participants have trusted relationships with their workers&gt; ","Awaiting response",IF('Analysis - Workforce Capability'!E25="","Awaiting response",'Analysis - Workforce Capability'!E25))</f>
        <v>Awaiting response</v>
      </c>
      <c r="E29" s="811" t="str">
        <f>IF('Analysis - Workforce Capability'!F25="&lt;For example: This is a low priority as majority of our participants have trusted relationships with their workers&gt; ","Awaiting response",IF('Analysis - Workforce Capability'!F25="","Awaiting response",'Analysis - Workforce Capability'!F25))</f>
        <v>Awaiting response</v>
      </c>
      <c r="F29" s="811" t="str">
        <f>IF('Analysis - Workforce Capability'!G25="&lt;For example: This is a low priority as majority of our participants have trusted relationships with their workers&gt; ","Awaiting response",IF('Analysis - Workforce Capability'!G25="","Awaiting response",'Analysis - Workforce Capability'!G25))</f>
        <v>Awaiting response</v>
      </c>
      <c r="G29" s="811" t="str">
        <f>IF('Analysis - Workforce Capability'!H25="&lt;For example: This is a low priority as majority of our participants have trusted relationships with their workers&gt; ","Awaiting response",IF('Analysis - Workforce Capability'!H25="","Awaiting response",'Analysis - Workforce Capability'!H25))</f>
        <v>Awaiting response</v>
      </c>
      <c r="H29" s="811" t="str">
        <f>IF('Analysis - Workforce Capability'!I25="&lt;For example: This is a low priority as majority of our participants have trusted relationships with their workers&gt; ","Awaiting response",IF('Analysis - Workforce Capability'!I25="","Awaiting response",'Analysis - Workforce Capability'!I25))</f>
        <v>Awaiting response</v>
      </c>
      <c r="I29" s="811" t="str">
        <f>IF('Analysis - Workforce Capability'!J25="&lt;For example: This is a low priority as majority of our participants have trusted relationships with their workers&gt; ","Awaiting response",IF('Analysis - Workforce Capability'!J25="","Awaiting response",'Analysis - Workforce Capability'!J25))</f>
        <v>Awaiting response</v>
      </c>
      <c r="J29" s="811" t="str">
        <f>IF('Analysis - Workforce Capability'!K25="&lt;For example: This is a low priority as majority of our participants have trusted relationships with their workers&gt; ","Awaiting response",IF('Analysis - Workforce Capability'!K25="","Awaiting response",'Analysis - Workforce Capability'!K25))</f>
        <v>Awaiting response</v>
      </c>
      <c r="K29" s="2"/>
      <c r="L29" s="2"/>
      <c r="M29" s="2"/>
      <c r="N29" s="2"/>
      <c r="O29" s="2"/>
      <c r="P29" s="2"/>
      <c r="Q29" s="2"/>
      <c r="R29" s="2"/>
    </row>
    <row r="30" spans="1:18" ht="81" customHeight="1" thickTop="1">
      <c r="A30" s="2"/>
      <c r="B30" s="812" t="str">
        <f>IF(Implications!C13="", HYPERLINK("#Implications!C13","No input recorded. Click here to enter response in Part B."),"3. "&amp;Implications!C13)</f>
        <v>No input recorded. Click here to enter response in Part B.</v>
      </c>
      <c r="C30" s="812" t="str">
        <f>IF('Analysis - Workforce Capability'!D26="&lt;For example: This is a low priority as majority of our participants have trusted relationships with their workers&gt; ","Awaiting response",IF('Analysis - Workforce Capability'!D26="","Awaiting response",'Analysis - Workforce Capability'!D26))</f>
        <v>Awaiting response</v>
      </c>
      <c r="D30" s="812" t="str">
        <f>IF('Analysis - Workforce Capability'!E26="&lt;For example: This is a low priority as majority of our participants have trusted relationships with their workers&gt; ","Awaiting response",IF('Analysis - Workforce Capability'!E26="","Awaiting response",'Analysis - Workforce Capability'!E26))</f>
        <v>Awaiting response</v>
      </c>
      <c r="E30" s="812" t="str">
        <f>IF('Analysis - Workforce Capability'!F26="&lt;For example: This is a low priority as majority of our participants have trusted relationships with their workers&gt; ","Awaiting response",IF('Analysis - Workforce Capability'!F26="","Awaiting response",'Analysis - Workforce Capability'!F26))</f>
        <v>Awaiting response</v>
      </c>
      <c r="F30" s="812" t="str">
        <f>IF('Analysis - Workforce Capability'!G26="&lt;For example: This is a low priority as majority of our participants have trusted relationships with their workers&gt; ","Awaiting response",IF('Analysis - Workforce Capability'!G26="","Awaiting response",'Analysis - Workforce Capability'!G26))</f>
        <v>Awaiting response</v>
      </c>
      <c r="G30" s="812" t="str">
        <f>IF('Analysis - Workforce Capability'!H26="&lt;For example: This is a low priority as majority of our participants have trusted relationships with their workers&gt; ","Awaiting response",IF('Analysis - Workforce Capability'!H26="","Awaiting response",'Analysis - Workforce Capability'!H26))</f>
        <v>Awaiting response</v>
      </c>
      <c r="H30" s="812" t="str">
        <f>IF('Analysis - Workforce Capability'!I26="&lt;For example: This is a low priority as majority of our participants have trusted relationships with their workers&gt; ","Awaiting response",IF('Analysis - Workforce Capability'!I26="","Awaiting response",'Analysis - Workforce Capability'!I26))</f>
        <v>Awaiting response</v>
      </c>
      <c r="I30" s="812" t="str">
        <f>IF('Analysis - Workforce Capability'!J26="&lt;For example: This is a low priority as majority of our participants have trusted relationships with their workers&gt; ","Awaiting response",IF('Analysis - Workforce Capability'!J26="","Awaiting response",'Analysis - Workforce Capability'!J26))</f>
        <v>Awaiting response</v>
      </c>
      <c r="J30" s="812" t="str">
        <f>IF('Analysis - Workforce Capability'!K26="&lt;For example: This is a low priority as majority of our participants have trusted relationships with their workers&gt; ","Awaiting response",IF('Analysis - Workforce Capability'!K26="","Awaiting response",'Analysis - Workforce Capability'!K26))</f>
        <v>Awaiting response</v>
      </c>
      <c r="K30" s="2"/>
      <c r="L30" s="2"/>
      <c r="M30" s="2"/>
      <c r="N30" s="2"/>
      <c r="O30" s="2"/>
      <c r="P30" s="2"/>
      <c r="Q30" s="2"/>
      <c r="R30" s="2"/>
    </row>
    <row r="31" spans="1:18" s="2" customFormat="1" ht="16.5" customHeight="1">
      <c r="B31" s="229"/>
      <c r="C31" s="229"/>
      <c r="D31" s="229"/>
      <c r="E31" s="229"/>
      <c r="F31" s="229"/>
      <c r="G31" s="229"/>
      <c r="H31" s="229"/>
      <c r="I31" s="229"/>
      <c r="J31" s="229"/>
    </row>
    <row r="32" spans="1:18" ht="28" customHeight="1">
      <c r="A32" s="2"/>
      <c r="B32" s="797" t="s">
        <v>693</v>
      </c>
      <c r="C32" s="797"/>
      <c r="D32" s="797"/>
      <c r="E32" s="797"/>
      <c r="F32" s="797"/>
      <c r="G32" s="797" t="s">
        <v>13</v>
      </c>
      <c r="H32" s="797"/>
      <c r="I32" s="797"/>
      <c r="J32" s="797"/>
      <c r="K32" s="2"/>
      <c r="L32" s="2"/>
      <c r="M32" s="2"/>
      <c r="N32" s="2"/>
      <c r="O32" s="2"/>
      <c r="P32" s="2"/>
      <c r="Q32" s="2"/>
      <c r="R32" s="2"/>
    </row>
    <row r="33" spans="1:39" ht="112" customHeight="1">
      <c r="A33" s="2"/>
      <c r="B33" s="230" t="s">
        <v>11</v>
      </c>
      <c r="C33" s="801" t="str">
        <f>IF(OR(ISBLANK(Implications!C30),(LEFT(Implications!C30,4)="e.g.")),HYPERLINK("#Implications!C30","No input recorded. Click here to enter response in Part B."),Implications!C30)</f>
        <v>No input recorded. Click here to enter response in Part B.</v>
      </c>
      <c r="D33" s="801"/>
      <c r="E33" s="801"/>
      <c r="F33" s="148"/>
      <c r="G33" s="798" t="str">
        <f>IF(OR(ISBLANK('Strategies - Training'!B14), 'Strategies - Training'!B14="Enter high level strategy here"), HYPERLINK("#'Strategies - Training'!A1","Click here to review guidance and develop a strategy."),HYPERLINK("#'Strategies - Training'!A1","✓   Strategies entered click here to review."))</f>
        <v>Click here to review guidance and develop a strategy.</v>
      </c>
      <c r="H33" s="799"/>
      <c r="I33" s="799"/>
      <c r="J33" s="799"/>
      <c r="K33" s="100"/>
      <c r="L33" s="2"/>
      <c r="M33" s="2"/>
      <c r="N33" s="2"/>
      <c r="O33" s="2"/>
      <c r="P33" s="2"/>
      <c r="Q33" s="2"/>
      <c r="R33" s="2"/>
    </row>
    <row r="34" spans="1:39" ht="28" customHeight="1">
      <c r="A34" s="2"/>
      <c r="B34" s="797" t="s">
        <v>694</v>
      </c>
      <c r="C34" s="797"/>
      <c r="D34" s="797"/>
      <c r="E34" s="797"/>
      <c r="F34" s="797"/>
      <c r="G34" s="797" t="s">
        <v>13</v>
      </c>
      <c r="H34" s="797"/>
      <c r="I34" s="797"/>
      <c r="J34" s="797"/>
      <c r="K34" s="13"/>
      <c r="L34" s="2"/>
      <c r="M34" s="2"/>
      <c r="N34" s="2"/>
      <c r="O34" s="2"/>
      <c r="P34" s="2"/>
      <c r="Q34" s="2"/>
      <c r="R34" s="2"/>
    </row>
    <row r="35" spans="1:39" ht="112" customHeight="1">
      <c r="A35" s="2"/>
      <c r="B35" s="230" t="s">
        <v>10</v>
      </c>
      <c r="C35" s="801" t="str">
        <f>IF(Implications!C31="", HYPERLINK("#Implications!C31","No input recorded. Click here to enter response in Part B."), Implications!C31)</f>
        <v>No input recorded. Click here to enter response in Part B.</v>
      </c>
      <c r="D35" s="801"/>
      <c r="E35" s="801"/>
      <c r="F35" s="148"/>
      <c r="G35" s="798" t="str">
        <f>IF(OR(ISBLANK('Strategies - Recruitment'!B19), 'Strategies - Recruitment'!B19="Enter high level strategy here"),HYPERLINK("#'Strategies - Recruitment'!A1","Click here to review guidance and develop a strategy."),HYPERLINK("#'Strategies - Recruitment'!A1","✓   Strategies entered click here to review."))</f>
        <v>Click here to review guidance and develop a strategy.</v>
      </c>
      <c r="H35" s="800"/>
      <c r="I35" s="800"/>
      <c r="J35" s="800"/>
      <c r="K35" s="13"/>
      <c r="L35" s="2"/>
      <c r="M35" s="2"/>
      <c r="N35" s="2"/>
      <c r="O35" s="2"/>
      <c r="P35" s="2"/>
      <c r="Q35" s="2"/>
      <c r="R35" s="2"/>
    </row>
    <row r="36" spans="1:39" ht="28" customHeight="1">
      <c r="A36" s="2"/>
      <c r="B36" s="797" t="s">
        <v>695</v>
      </c>
      <c r="C36" s="797"/>
      <c r="D36" s="797"/>
      <c r="E36" s="797"/>
      <c r="F36" s="797"/>
      <c r="G36" s="797"/>
      <c r="H36" s="797"/>
      <c r="I36" s="797"/>
      <c r="J36" s="797"/>
      <c r="K36" s="13"/>
      <c r="L36" s="2"/>
      <c r="M36" s="2"/>
      <c r="N36" s="2"/>
      <c r="O36" s="2"/>
      <c r="P36" s="2"/>
      <c r="Q36" s="2"/>
      <c r="R36" s="2"/>
    </row>
    <row r="37" spans="1:39" ht="113.15" customHeight="1" thickBot="1">
      <c r="A37" s="2"/>
      <c r="B37" s="231" t="str">
        <f>IF(OR(ISBLANK(Implications!B32), Implications!B32="Free Text - enter your own lever"), HYPERLINK("#Implications!B32","No input recorded. 
Click here to enter response in
Part B."), Implications!B32)</f>
        <v>No input recorded. 
Click here to enter response in
Part B.</v>
      </c>
      <c r="C37" s="802" t="str">
        <f>IF(ISBLANK(Implications!C32), HYPERLINK("#Implications!C32","No input recorded. Click here to enter response in Part B."), Implications!C32)</f>
        <v>No input recorded. Click here to enter response in Part B.</v>
      </c>
      <c r="D37" s="802"/>
      <c r="E37" s="802"/>
      <c r="F37" s="149"/>
      <c r="G37" s="803" t="str">
        <f>IF(OR(ISBLANK('Strategies - Other (1)'!B13), 'Strategies - Other (1)'!B13="Enter high level strategy here"),HYPERLINK("#'Strategies - Other (1)'!A1","Click here to review guidance and develop a strategy."), HYPERLINK("#'Strategies - Other (1)'!A1","✓   Strategies entered click here to review."))</f>
        <v>Click here to review guidance and develop a strategy.</v>
      </c>
      <c r="H37" s="803"/>
      <c r="I37" s="803"/>
      <c r="J37" s="803"/>
      <c r="K37" s="13"/>
      <c r="L37" s="2"/>
      <c r="M37" s="2"/>
      <c r="N37" s="2"/>
      <c r="O37" s="2"/>
      <c r="P37" s="2"/>
      <c r="Q37" s="2"/>
      <c r="R37" s="2"/>
    </row>
    <row r="38" spans="1:39" ht="113.15" customHeight="1" thickTop="1" thickBot="1">
      <c r="A38" s="232"/>
      <c r="B38" s="231" t="str">
        <f>IF(OR(ISBLANK(Implications!B33), Implications!B33="Free Text - enter your own lever"), HYPERLINK("#Implications!B33","No input recorded. 
Click here to enter response in
Part B."), Implications!B33)</f>
        <v>No input recorded. 
Click here to enter response in
Part B.</v>
      </c>
      <c r="C38" s="802" t="str">
        <f>IF(ISBLANK(Implications!C33), HYPERLINK("#Implications!C33","No input recorded. Click here to enter response in Part B."), Implications!C33)</f>
        <v>No input recorded. Click here to enter response in Part B.</v>
      </c>
      <c r="D38" s="802"/>
      <c r="E38" s="802"/>
      <c r="F38" s="150"/>
      <c r="G38" s="804" t="str">
        <f>IF(OR(ISBLANK('Strategies - Other (2)'!B13), 'Strategies - Other (2)'!B13="Enter high level strategy here"),HYPERLINK("#'Strategies - Other (2)'!A1","Click here to review guidance and develop a strategy."), HYPERLINK("#'Strategies - Other (2)'!A1","✓   Strategies entered click here to review."))</f>
        <v>Click here to review guidance and develop a strategy.</v>
      </c>
      <c r="H38" s="804"/>
      <c r="I38" s="804"/>
      <c r="J38" s="804"/>
      <c r="K38" s="100"/>
      <c r="L38" s="2"/>
      <c r="M38" s="2"/>
      <c r="N38" s="2"/>
      <c r="O38" s="2"/>
      <c r="P38" s="2"/>
      <c r="Q38" s="2"/>
      <c r="R38" s="2"/>
    </row>
    <row r="39" spans="1:39" ht="113.15" customHeight="1" thickTop="1" thickBot="1">
      <c r="A39" s="232"/>
      <c r="B39" s="520" t="str">
        <f>IF(OR(ISBLANK(Implications!B34), Implications!B34="Free Text - enter your own lever"), HYPERLINK("#Implications!B34","No input recorded. 
Click here to enter response in
Part B."), Implications!B34)</f>
        <v>No input recorded. 
Click here to enter response in
Part B.</v>
      </c>
      <c r="C39" s="802" t="str">
        <f>IF(ISBLANK(Implications!C34), HYPERLINK("#Implications!C34","No input recorded. Click here to enter response in Part B."), Implications!C34)</f>
        <v>No input recorded. Click here to enter response in Part B.</v>
      </c>
      <c r="D39" s="802"/>
      <c r="E39" s="802"/>
      <c r="F39" s="151"/>
      <c r="G39" s="805" t="str">
        <f>IF(OR(ISBLANK('Strategies - Other (3)'!B13), 'Strategies - Other (3)'!B13="Enter high level strategy here"),HYPERLINK("#'Strategies - Other (3)'!A1","Click here to review guidance and develop a strategy."), HYPERLINK("#'Strategies - Other (3)'!A1","✓   Strategies entered click here to review."))</f>
        <v>Click here to review guidance and develop a strategy.</v>
      </c>
      <c r="H39" s="805"/>
      <c r="I39" s="805"/>
      <c r="J39" s="805"/>
      <c r="K39" s="100"/>
      <c r="L39" s="2"/>
      <c r="M39" s="2"/>
      <c r="N39" s="2"/>
      <c r="O39" s="2"/>
      <c r="P39" s="2"/>
      <c r="Q39" s="2"/>
      <c r="R39" s="2"/>
    </row>
    <row r="40" spans="1:39" ht="15" thickTop="1">
      <c r="A40" s="2"/>
      <c r="B40" s="2"/>
      <c r="C40" s="2"/>
      <c r="D40" s="2"/>
      <c r="E40" s="2"/>
      <c r="F40" s="2"/>
      <c r="G40" s="2"/>
      <c r="H40" s="2"/>
      <c r="I40" s="2"/>
      <c r="J40" s="2"/>
      <c r="K40" s="2"/>
      <c r="L40" s="2"/>
      <c r="M40" s="2"/>
      <c r="N40" s="2"/>
      <c r="O40" s="2"/>
      <c r="P40" s="2"/>
      <c r="Q40" s="2"/>
      <c r="R40" s="2"/>
    </row>
    <row r="41" spans="1:39" ht="31">
      <c r="A41" s="2"/>
      <c r="B41" s="796"/>
      <c r="C41" s="796"/>
      <c r="D41" s="796"/>
      <c r="E41" s="796"/>
      <c r="F41" s="796"/>
      <c r="G41" s="796"/>
      <c r="H41" s="796"/>
      <c r="I41" s="796"/>
      <c r="J41" s="796"/>
      <c r="K41" s="2"/>
      <c r="L41" s="2"/>
      <c r="M41" s="2"/>
      <c r="N41" s="2"/>
      <c r="O41" s="2"/>
      <c r="P41" s="2"/>
      <c r="Q41" s="2"/>
      <c r="R41" s="2"/>
    </row>
    <row r="42" spans="1:39" s="86" customFormat="1" ht="19.5" customHeight="1">
      <c r="A42" s="85"/>
      <c r="B42" s="85"/>
      <c r="C42" s="85"/>
      <c r="D42" s="85"/>
      <c r="E42" s="85"/>
      <c r="F42" s="85"/>
      <c r="G42" s="85"/>
      <c r="H42" s="85"/>
      <c r="I42" s="85"/>
      <c r="J42" s="265" t="s">
        <v>744</v>
      </c>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row>
    <row r="43" spans="1:39">
      <c r="A43" s="26"/>
      <c r="B43" s="26"/>
      <c r="C43" s="26"/>
      <c r="D43" s="26"/>
      <c r="E43" s="26"/>
      <c r="F43" s="26"/>
      <c r="G43" s="26"/>
      <c r="H43" s="26"/>
      <c r="I43" s="26"/>
      <c r="J43" s="26"/>
      <c r="K43" s="26"/>
      <c r="L43" s="2"/>
      <c r="M43" s="2"/>
      <c r="N43" s="2"/>
      <c r="O43" s="2"/>
      <c r="P43" s="2"/>
      <c r="Q43" s="2"/>
      <c r="R43" s="2"/>
    </row>
    <row r="44" spans="1:39">
      <c r="A44" s="2"/>
      <c r="B44" s="2"/>
      <c r="C44" s="2"/>
      <c r="D44" s="2"/>
      <c r="E44" s="2"/>
      <c r="F44" s="2"/>
      <c r="G44" s="2"/>
      <c r="H44" s="2"/>
      <c r="I44" s="2"/>
      <c r="J44" s="2"/>
      <c r="K44" s="2"/>
      <c r="L44" s="2"/>
      <c r="M44" s="2"/>
      <c r="N44" s="2"/>
      <c r="O44" s="2"/>
      <c r="P44" s="2"/>
      <c r="Q44" s="2"/>
      <c r="R44" s="2"/>
    </row>
    <row r="45" spans="1:39">
      <c r="A45" s="2"/>
      <c r="B45" s="2"/>
      <c r="C45" s="2"/>
      <c r="D45" s="2"/>
      <c r="E45" s="2"/>
      <c r="F45" s="2"/>
      <c r="G45" s="2"/>
      <c r="H45" s="2"/>
      <c r="I45" s="2"/>
      <c r="J45" s="2"/>
      <c r="K45" s="2"/>
      <c r="L45" s="2"/>
      <c r="M45" s="2"/>
      <c r="N45" s="2"/>
      <c r="O45" s="2"/>
      <c r="P45" s="2"/>
      <c r="Q45" s="2"/>
      <c r="R45" s="2"/>
    </row>
    <row r="46" spans="1:39">
      <c r="A46" s="2"/>
      <c r="B46" s="2"/>
      <c r="C46" s="2"/>
      <c r="D46" s="2"/>
      <c r="E46" s="2"/>
      <c r="F46" s="2"/>
      <c r="G46" s="2"/>
      <c r="H46" s="2"/>
      <c r="I46" s="2"/>
      <c r="J46" s="2"/>
      <c r="K46" s="2"/>
      <c r="L46" s="2"/>
      <c r="M46" s="2"/>
      <c r="N46" s="2"/>
      <c r="O46" s="2"/>
      <c r="P46" s="2"/>
      <c r="Q46" s="2"/>
      <c r="R46" s="2"/>
    </row>
    <row r="47" spans="1:39">
      <c r="A47" s="2"/>
      <c r="B47" s="2"/>
      <c r="C47" s="2"/>
      <c r="D47" s="2"/>
      <c r="E47" s="2"/>
      <c r="F47" s="2"/>
      <c r="G47" s="2"/>
      <c r="H47" s="2"/>
      <c r="I47" s="2"/>
      <c r="J47" s="2"/>
      <c r="K47" s="2"/>
      <c r="L47" s="2"/>
      <c r="M47" s="2"/>
      <c r="N47" s="2"/>
      <c r="O47" s="2"/>
      <c r="P47" s="2"/>
      <c r="Q47" s="2"/>
      <c r="R47" s="2"/>
    </row>
    <row r="48" spans="1:39">
      <c r="A48" s="2"/>
      <c r="B48" s="2"/>
      <c r="C48" s="2"/>
      <c r="D48" s="2"/>
      <c r="E48" s="2"/>
      <c r="F48" s="2"/>
      <c r="G48" s="2"/>
      <c r="H48" s="2"/>
      <c r="I48" s="2"/>
      <c r="J48" s="2"/>
      <c r="K48" s="2"/>
      <c r="L48" s="2"/>
      <c r="M48" s="2"/>
      <c r="N48" s="2"/>
      <c r="O48" s="2"/>
      <c r="P48" s="2"/>
      <c r="Q48" s="2"/>
      <c r="R48" s="2"/>
    </row>
    <row r="49" spans="1:18">
      <c r="A49" s="2"/>
      <c r="B49" s="2"/>
      <c r="C49" s="2"/>
      <c r="D49" s="2"/>
      <c r="E49" s="2"/>
      <c r="F49" s="2"/>
      <c r="G49" s="2"/>
      <c r="H49" s="2"/>
      <c r="I49" s="2"/>
      <c r="J49" s="2"/>
      <c r="K49" s="2"/>
      <c r="L49" s="2"/>
      <c r="M49" s="2"/>
      <c r="N49" s="2"/>
      <c r="O49" s="2"/>
      <c r="P49" s="2"/>
      <c r="Q49" s="2"/>
      <c r="R49" s="2"/>
    </row>
    <row r="50" spans="1:18">
      <c r="A50" s="2"/>
      <c r="B50" s="2"/>
      <c r="C50" s="2"/>
      <c r="D50" s="2"/>
      <c r="E50" s="2"/>
      <c r="F50" s="2"/>
      <c r="G50" s="2"/>
      <c r="H50" s="2"/>
      <c r="I50" s="2"/>
      <c r="J50" s="2"/>
      <c r="K50" s="2"/>
      <c r="L50" s="2"/>
      <c r="M50" s="2"/>
      <c r="N50" s="2"/>
      <c r="O50" s="2"/>
      <c r="P50" s="2"/>
      <c r="Q50" s="2"/>
      <c r="R50" s="2"/>
    </row>
    <row r="51" spans="1:18">
      <c r="A51" s="2"/>
      <c r="B51" s="2"/>
      <c r="C51" s="2"/>
      <c r="D51" s="2"/>
      <c r="E51" s="2"/>
      <c r="F51" s="2"/>
      <c r="G51" s="2"/>
      <c r="H51" s="2"/>
      <c r="I51" s="2"/>
      <c r="J51" s="2"/>
      <c r="K51" s="2"/>
      <c r="L51" s="2"/>
      <c r="M51" s="2"/>
      <c r="N51" s="2"/>
      <c r="O51" s="2"/>
      <c r="P51" s="2"/>
      <c r="Q51" s="2"/>
      <c r="R51" s="2"/>
    </row>
    <row r="52" spans="1:18">
      <c r="A52" s="2"/>
      <c r="B52" s="2"/>
      <c r="C52" s="2"/>
      <c r="D52" s="2"/>
      <c r="E52" s="2"/>
      <c r="F52" s="2"/>
      <c r="G52" s="2"/>
      <c r="H52" s="2"/>
      <c r="I52" s="2"/>
      <c r="J52" s="2"/>
      <c r="K52" s="2"/>
      <c r="L52" s="2"/>
      <c r="M52" s="2"/>
      <c r="N52" s="2"/>
      <c r="O52" s="2"/>
      <c r="P52" s="2"/>
      <c r="Q52" s="2"/>
      <c r="R52" s="2"/>
    </row>
    <row r="53" spans="1:18">
      <c r="A53" s="2"/>
      <c r="B53" s="2"/>
      <c r="C53" s="2"/>
      <c r="D53" s="2"/>
      <c r="E53" s="2"/>
      <c r="F53" s="2"/>
      <c r="G53" s="2"/>
      <c r="H53" s="2"/>
      <c r="I53" s="2"/>
      <c r="J53" s="2"/>
      <c r="K53" s="2"/>
      <c r="L53" s="2"/>
      <c r="M53" s="2"/>
      <c r="N53" s="2"/>
      <c r="O53" s="2"/>
      <c r="P53" s="2"/>
      <c r="Q53" s="2"/>
      <c r="R53" s="2"/>
    </row>
    <row r="54" spans="1:18">
      <c r="A54" s="2"/>
      <c r="B54" s="2"/>
      <c r="C54" s="2"/>
      <c r="D54" s="2"/>
      <c r="E54" s="2"/>
      <c r="F54" s="2"/>
      <c r="G54" s="2"/>
      <c r="H54" s="2"/>
      <c r="I54" s="2"/>
      <c r="J54" s="2"/>
      <c r="K54" s="2"/>
      <c r="L54" s="2"/>
      <c r="M54" s="2"/>
      <c r="N54" s="2"/>
      <c r="O54" s="2"/>
      <c r="P54" s="2"/>
      <c r="Q54" s="2"/>
      <c r="R54" s="2"/>
    </row>
    <row r="55" spans="1:18">
      <c r="A55" s="2"/>
      <c r="B55" s="2"/>
      <c r="C55" s="2"/>
      <c r="D55" s="2"/>
      <c r="E55" s="2"/>
      <c r="F55" s="2"/>
      <c r="G55" s="2"/>
      <c r="H55" s="2"/>
      <c r="I55" s="2"/>
      <c r="J55" s="2"/>
      <c r="K55" s="2"/>
      <c r="L55" s="2"/>
      <c r="M55" s="2"/>
      <c r="N55" s="2"/>
      <c r="O55" s="2"/>
      <c r="P55" s="2"/>
      <c r="Q55" s="2"/>
      <c r="R55" s="2"/>
    </row>
    <row r="56" spans="1:18">
      <c r="A56" s="2"/>
      <c r="B56" s="2"/>
      <c r="C56" s="2"/>
      <c r="D56" s="2"/>
      <c r="E56" s="2"/>
      <c r="F56" s="2"/>
      <c r="G56" s="2"/>
      <c r="H56" s="2"/>
      <c r="I56" s="2"/>
      <c r="J56" s="2"/>
      <c r="K56" s="2"/>
      <c r="L56" s="2"/>
      <c r="M56" s="2"/>
      <c r="N56" s="2"/>
      <c r="O56" s="2"/>
      <c r="P56" s="2"/>
      <c r="Q56" s="2"/>
      <c r="R56" s="2"/>
    </row>
    <row r="57" spans="1:18">
      <c r="A57" s="2"/>
      <c r="B57" s="2"/>
      <c r="C57" s="2"/>
      <c r="D57" s="2"/>
      <c r="E57" s="2"/>
      <c r="F57" s="2"/>
      <c r="G57" s="2"/>
      <c r="H57" s="2"/>
      <c r="I57" s="2"/>
      <c r="J57" s="2"/>
      <c r="K57" s="2"/>
      <c r="L57" s="2"/>
      <c r="M57" s="2"/>
      <c r="N57" s="2"/>
      <c r="O57" s="2"/>
      <c r="P57" s="2"/>
      <c r="Q57" s="2"/>
      <c r="R57" s="2"/>
    </row>
    <row r="58" spans="1:18">
      <c r="A58" s="2"/>
      <c r="B58" s="2"/>
      <c r="C58" s="2"/>
      <c r="D58" s="2"/>
      <c r="E58" s="2"/>
      <c r="F58" s="2"/>
      <c r="G58" s="2"/>
      <c r="H58" s="2"/>
      <c r="I58" s="2"/>
      <c r="J58" s="2"/>
      <c r="K58" s="2"/>
      <c r="L58" s="2"/>
      <c r="M58" s="2"/>
      <c r="N58" s="2"/>
      <c r="O58" s="2"/>
      <c r="P58" s="2"/>
      <c r="Q58" s="2"/>
      <c r="R58" s="2"/>
    </row>
    <row r="59" spans="1:18">
      <c r="A59" s="2"/>
      <c r="B59" s="2"/>
      <c r="C59" s="2"/>
      <c r="D59" s="2"/>
      <c r="E59" s="2"/>
      <c r="F59" s="2"/>
      <c r="G59" s="2"/>
      <c r="H59" s="2"/>
      <c r="I59" s="2"/>
      <c r="J59" s="2"/>
      <c r="K59" s="2"/>
      <c r="L59" s="2"/>
      <c r="M59" s="2"/>
      <c r="N59" s="2"/>
      <c r="O59" s="2"/>
      <c r="P59" s="2"/>
      <c r="Q59" s="2"/>
      <c r="R59" s="2"/>
    </row>
    <row r="60" spans="1:18">
      <c r="A60" s="2"/>
      <c r="B60" s="2"/>
      <c r="C60" s="2"/>
      <c r="D60" s="2"/>
      <c r="E60" s="2"/>
      <c r="F60" s="2"/>
      <c r="G60" s="2"/>
      <c r="H60" s="2"/>
      <c r="I60" s="2"/>
      <c r="J60" s="2"/>
      <c r="K60" s="2"/>
      <c r="L60" s="2"/>
      <c r="M60" s="2"/>
      <c r="N60" s="2"/>
      <c r="O60" s="2"/>
      <c r="P60" s="2"/>
      <c r="Q60" s="2"/>
      <c r="R60" s="2"/>
    </row>
    <row r="61" spans="1:18">
      <c r="A61" s="2"/>
      <c r="B61" s="2"/>
      <c r="C61" s="2"/>
      <c r="D61" s="2"/>
      <c r="E61" s="2"/>
      <c r="F61" s="2"/>
      <c r="G61" s="2"/>
      <c r="H61" s="2"/>
      <c r="I61" s="2"/>
      <c r="J61" s="2"/>
      <c r="K61" s="2"/>
      <c r="L61" s="2"/>
      <c r="M61" s="2"/>
      <c r="N61" s="2"/>
      <c r="O61" s="2"/>
      <c r="P61" s="2"/>
      <c r="Q61" s="2"/>
      <c r="R61" s="2"/>
    </row>
    <row r="62" spans="1:18">
      <c r="A62" s="2"/>
      <c r="B62" s="2"/>
      <c r="C62" s="2"/>
      <c r="D62" s="2"/>
      <c r="E62" s="2"/>
      <c r="F62" s="2"/>
      <c r="G62" s="2"/>
      <c r="H62" s="2"/>
      <c r="I62" s="2"/>
      <c r="J62" s="2"/>
      <c r="K62" s="2"/>
      <c r="L62" s="2"/>
      <c r="M62" s="2"/>
      <c r="N62" s="2"/>
      <c r="O62" s="2"/>
      <c r="P62" s="2"/>
      <c r="Q62" s="2"/>
      <c r="R62" s="2"/>
    </row>
    <row r="63" spans="1:18">
      <c r="A63" s="2"/>
      <c r="B63" s="2"/>
      <c r="C63" s="2"/>
      <c r="D63" s="2"/>
      <c r="E63" s="2"/>
      <c r="F63" s="2"/>
      <c r="G63" s="2"/>
      <c r="H63" s="2"/>
      <c r="I63" s="2"/>
      <c r="J63" s="2"/>
      <c r="K63" s="2"/>
      <c r="L63" s="2"/>
      <c r="M63" s="2"/>
      <c r="N63" s="2"/>
      <c r="O63" s="2"/>
      <c r="P63" s="2"/>
      <c r="Q63" s="2"/>
      <c r="R63" s="2"/>
    </row>
    <row r="64" spans="1:18">
      <c r="A64" s="2"/>
      <c r="B64" s="2"/>
      <c r="C64" s="2"/>
      <c r="D64" s="2"/>
      <c r="E64" s="2"/>
      <c r="F64" s="2"/>
      <c r="G64" s="2"/>
      <c r="H64" s="2"/>
      <c r="I64" s="2"/>
      <c r="J64" s="2"/>
      <c r="K64" s="2"/>
      <c r="L64" s="2"/>
      <c r="M64" s="2"/>
      <c r="N64" s="2"/>
      <c r="O64" s="2"/>
      <c r="P64" s="2"/>
      <c r="Q64" s="2"/>
      <c r="R64" s="2"/>
    </row>
    <row r="65" spans="1:18">
      <c r="A65" s="2"/>
      <c r="B65" s="2"/>
      <c r="C65" s="2"/>
      <c r="D65" s="2"/>
      <c r="E65" s="2"/>
      <c r="F65" s="2"/>
      <c r="G65" s="2"/>
      <c r="H65" s="2"/>
      <c r="I65" s="2"/>
      <c r="J65" s="2"/>
      <c r="K65" s="2"/>
      <c r="L65" s="2"/>
      <c r="M65" s="2"/>
      <c r="N65" s="2"/>
      <c r="O65" s="2"/>
      <c r="P65" s="2"/>
      <c r="Q65" s="2"/>
      <c r="R65" s="2"/>
    </row>
    <row r="66" spans="1:18">
      <c r="A66" s="2"/>
      <c r="B66" s="2"/>
      <c r="C66" s="2"/>
      <c r="D66" s="2"/>
      <c r="E66" s="2"/>
      <c r="F66" s="2"/>
      <c r="G66" s="2"/>
      <c r="H66" s="2"/>
      <c r="I66" s="2"/>
      <c r="J66" s="2"/>
      <c r="K66" s="2"/>
      <c r="L66" s="2"/>
      <c r="M66" s="2"/>
      <c r="N66" s="2"/>
      <c r="O66" s="2"/>
      <c r="P66" s="2"/>
      <c r="Q66" s="2"/>
      <c r="R66" s="2"/>
    </row>
    <row r="67" spans="1:18">
      <c r="A67" s="2"/>
      <c r="B67" s="2"/>
      <c r="C67" s="2"/>
      <c r="D67" s="2"/>
      <c r="E67" s="2"/>
      <c r="F67" s="2"/>
      <c r="G67" s="2"/>
      <c r="H67" s="2"/>
      <c r="I67" s="2"/>
      <c r="J67" s="2"/>
      <c r="K67" s="2"/>
      <c r="L67" s="2"/>
      <c r="M67" s="2"/>
      <c r="N67" s="2"/>
      <c r="O67" s="2"/>
      <c r="P67" s="2"/>
      <c r="Q67" s="2"/>
      <c r="R67" s="2"/>
    </row>
    <row r="68" spans="1:18">
      <c r="A68" s="2"/>
      <c r="B68" s="2"/>
      <c r="C68" s="2"/>
      <c r="D68" s="2"/>
      <c r="E68" s="2"/>
      <c r="F68" s="2"/>
      <c r="G68" s="2"/>
      <c r="H68" s="2"/>
      <c r="I68" s="2"/>
      <c r="J68" s="2"/>
      <c r="K68" s="2"/>
      <c r="L68" s="2"/>
      <c r="M68" s="2"/>
      <c r="N68" s="2"/>
      <c r="O68" s="2"/>
      <c r="P68" s="2"/>
      <c r="Q68" s="2"/>
      <c r="R68" s="2"/>
    </row>
    <row r="69" spans="1:18">
      <c r="A69" s="2"/>
      <c r="B69" s="2"/>
      <c r="C69" s="2"/>
      <c r="D69" s="2"/>
      <c r="E69" s="2"/>
      <c r="F69" s="2"/>
      <c r="G69" s="2"/>
      <c r="H69" s="2"/>
      <c r="I69" s="2"/>
      <c r="J69" s="2"/>
      <c r="K69" s="2"/>
      <c r="L69" s="2"/>
      <c r="M69" s="2"/>
      <c r="N69" s="2"/>
      <c r="O69" s="2"/>
      <c r="P69" s="2"/>
      <c r="Q69" s="2"/>
      <c r="R69" s="2"/>
    </row>
    <row r="70" spans="1:18">
      <c r="A70" s="2"/>
      <c r="B70" s="2"/>
      <c r="C70" s="2"/>
      <c r="D70" s="2"/>
      <c r="E70" s="2"/>
      <c r="F70" s="2"/>
      <c r="G70" s="2"/>
      <c r="H70" s="2"/>
      <c r="I70" s="2"/>
      <c r="J70" s="2"/>
      <c r="K70" s="2"/>
      <c r="L70" s="2"/>
      <c r="M70" s="2"/>
      <c r="N70" s="2"/>
      <c r="O70" s="2"/>
      <c r="P70" s="2"/>
      <c r="Q70" s="2"/>
      <c r="R70" s="2"/>
    </row>
    <row r="71" spans="1:18">
      <c r="A71" s="2"/>
      <c r="B71" s="2"/>
      <c r="C71" s="2"/>
      <c r="D71" s="2"/>
      <c r="E71" s="2"/>
      <c r="F71" s="2"/>
      <c r="G71" s="2"/>
      <c r="H71" s="2"/>
      <c r="I71" s="2"/>
      <c r="J71" s="2"/>
      <c r="K71" s="2"/>
      <c r="L71" s="2"/>
      <c r="M71" s="2"/>
      <c r="N71" s="2"/>
      <c r="O71" s="2"/>
      <c r="P71" s="2"/>
      <c r="Q71" s="2"/>
      <c r="R71" s="2"/>
    </row>
    <row r="72" spans="1:18">
      <c r="A72" s="2"/>
      <c r="B72" s="2"/>
      <c r="C72" s="2"/>
      <c r="D72" s="2"/>
      <c r="E72" s="2"/>
      <c r="F72" s="2"/>
      <c r="G72" s="2"/>
      <c r="H72" s="2"/>
      <c r="I72" s="2"/>
      <c r="J72" s="2"/>
      <c r="K72" s="2"/>
      <c r="L72" s="2"/>
      <c r="M72" s="2"/>
      <c r="N72" s="2"/>
      <c r="O72" s="2"/>
      <c r="P72" s="2"/>
      <c r="Q72" s="2"/>
      <c r="R72" s="2"/>
    </row>
    <row r="73" spans="1:18">
      <c r="A73" s="2"/>
      <c r="B73" s="2"/>
      <c r="C73" s="2"/>
      <c r="D73" s="2"/>
      <c r="E73" s="2"/>
      <c r="F73" s="2"/>
      <c r="G73" s="2"/>
      <c r="H73" s="2"/>
      <c r="I73" s="2"/>
      <c r="J73" s="2"/>
      <c r="K73" s="2"/>
      <c r="L73" s="2"/>
      <c r="M73" s="2"/>
      <c r="N73" s="2"/>
      <c r="O73" s="2"/>
      <c r="P73" s="2"/>
      <c r="Q73" s="2"/>
      <c r="R73" s="2"/>
    </row>
    <row r="74" spans="1:18">
      <c r="L74" s="2"/>
      <c r="M74" s="2"/>
      <c r="N74" s="2"/>
      <c r="O74" s="2"/>
      <c r="P74" s="2"/>
      <c r="Q74" s="2"/>
      <c r="R74" s="2"/>
    </row>
    <row r="75" spans="1:18">
      <c r="L75" s="2"/>
      <c r="M75" s="2"/>
      <c r="N75" s="2"/>
      <c r="O75" s="2"/>
      <c r="P75" s="2"/>
      <c r="Q75" s="2"/>
      <c r="R75" s="2"/>
    </row>
    <row r="76" spans="1:18">
      <c r="L76" s="2"/>
      <c r="M76" s="2"/>
      <c r="N76" s="2"/>
      <c r="O76" s="2"/>
      <c r="P76" s="2"/>
      <c r="Q76" s="2"/>
      <c r="R76" s="2"/>
    </row>
    <row r="77" spans="1:18">
      <c r="L77" s="2"/>
      <c r="M77" s="2"/>
      <c r="N77" s="2"/>
      <c r="O77" s="2"/>
      <c r="P77" s="2"/>
      <c r="Q77" s="2"/>
      <c r="R77" s="2"/>
    </row>
    <row r="78" spans="1:18">
      <c r="L78" s="2"/>
      <c r="M78" s="2"/>
      <c r="N78" s="2"/>
      <c r="O78" s="2"/>
      <c r="P78" s="2"/>
      <c r="Q78" s="2"/>
      <c r="R78" s="2"/>
    </row>
    <row r="79" spans="1:18">
      <c r="L79" s="2"/>
      <c r="M79" s="2"/>
      <c r="N79" s="2"/>
      <c r="O79" s="2"/>
      <c r="P79" s="2"/>
      <c r="Q79" s="2"/>
      <c r="R79" s="2"/>
    </row>
    <row r="80" spans="1:18">
      <c r="L80" s="2"/>
      <c r="M80" s="2"/>
      <c r="N80" s="2"/>
      <c r="O80" s="2"/>
      <c r="P80" s="2"/>
      <c r="Q80" s="2"/>
      <c r="R80" s="2"/>
    </row>
    <row r="81" spans="12:18">
      <c r="L81" s="2"/>
      <c r="M81" s="2"/>
      <c r="N81" s="2"/>
      <c r="O81" s="2"/>
      <c r="P81" s="2"/>
      <c r="Q81" s="2"/>
      <c r="R81" s="2"/>
    </row>
    <row r="82" spans="12:18">
      <c r="L82" s="2"/>
      <c r="M82" s="2"/>
      <c r="N82" s="2"/>
      <c r="O82" s="2"/>
      <c r="P82" s="2"/>
      <c r="Q82" s="2"/>
      <c r="R82" s="2"/>
    </row>
    <row r="83" spans="12:18">
      <c r="L83" s="2"/>
      <c r="M83" s="2"/>
      <c r="N83" s="2"/>
      <c r="O83" s="2"/>
      <c r="P83" s="2"/>
      <c r="Q83" s="2"/>
      <c r="R83" s="2"/>
    </row>
    <row r="84" spans="12:18">
      <c r="L84" s="2"/>
      <c r="M84" s="2"/>
      <c r="N84" s="2"/>
      <c r="O84" s="2"/>
      <c r="P84" s="2"/>
      <c r="Q84" s="2"/>
      <c r="R84" s="2"/>
    </row>
    <row r="85" spans="12:18">
      <c r="L85" s="2"/>
      <c r="M85" s="2"/>
      <c r="N85" s="2"/>
      <c r="O85" s="2"/>
      <c r="P85" s="2"/>
      <c r="Q85" s="2"/>
      <c r="R85" s="2"/>
    </row>
    <row r="86" spans="12:18">
      <c r="L86" s="2"/>
      <c r="M86" s="2"/>
      <c r="N86" s="2"/>
      <c r="O86" s="2"/>
      <c r="P86" s="2"/>
      <c r="Q86" s="2"/>
      <c r="R86" s="2"/>
    </row>
    <row r="87" spans="12:18">
      <c r="L87" s="2"/>
      <c r="M87" s="2"/>
      <c r="N87" s="2"/>
      <c r="O87" s="2"/>
      <c r="P87" s="2"/>
      <c r="Q87" s="2"/>
      <c r="R87" s="2"/>
    </row>
    <row r="88" spans="12:18">
      <c r="L88" s="2"/>
      <c r="M88" s="2"/>
      <c r="N88" s="2"/>
      <c r="O88" s="2"/>
      <c r="P88" s="2"/>
      <c r="Q88" s="2"/>
      <c r="R88" s="2"/>
    </row>
    <row r="89" spans="12:18">
      <c r="L89" s="2"/>
      <c r="M89" s="2"/>
      <c r="N89" s="2"/>
      <c r="O89" s="2"/>
      <c r="P89" s="2"/>
      <c r="Q89" s="2"/>
      <c r="R89" s="2"/>
    </row>
    <row r="90" spans="12:18">
      <c r="L90" s="2"/>
      <c r="M90" s="2"/>
      <c r="N90" s="2"/>
      <c r="O90" s="2"/>
      <c r="P90" s="2"/>
      <c r="Q90" s="2"/>
      <c r="R90" s="2"/>
    </row>
    <row r="91" spans="12:18">
      <c r="L91" s="2"/>
      <c r="M91" s="2"/>
      <c r="N91" s="2"/>
      <c r="O91" s="2"/>
      <c r="P91" s="2"/>
      <c r="Q91" s="2"/>
      <c r="R91" s="2"/>
    </row>
    <row r="92" spans="12:18">
      <c r="L92" s="2"/>
      <c r="M92" s="2"/>
      <c r="N92" s="2"/>
      <c r="O92" s="2"/>
      <c r="P92" s="2"/>
      <c r="Q92" s="2"/>
      <c r="R92" s="2"/>
    </row>
    <row r="93" spans="12:18">
      <c r="L93" s="2"/>
      <c r="M93" s="2"/>
      <c r="N93" s="2"/>
      <c r="O93" s="2"/>
      <c r="P93" s="2"/>
      <c r="Q93" s="2"/>
      <c r="R93" s="2"/>
    </row>
    <row r="94" spans="12:18">
      <c r="L94" s="2"/>
      <c r="M94" s="2"/>
      <c r="N94" s="2"/>
      <c r="O94" s="2"/>
      <c r="P94" s="2"/>
      <c r="Q94" s="2"/>
      <c r="R94" s="2"/>
    </row>
    <row r="95" spans="12:18">
      <c r="L95" s="2"/>
      <c r="M95" s="2"/>
      <c r="N95" s="2"/>
      <c r="O95" s="2"/>
      <c r="P95" s="2"/>
      <c r="Q95" s="2"/>
      <c r="R95" s="2"/>
    </row>
    <row r="96" spans="12:18">
      <c r="L96" s="2"/>
      <c r="M96" s="2"/>
      <c r="N96" s="2"/>
      <c r="O96" s="2"/>
      <c r="P96" s="2"/>
      <c r="Q96" s="2"/>
      <c r="R96" s="2"/>
    </row>
    <row r="97" spans="12:18">
      <c r="L97" s="2"/>
      <c r="M97" s="2"/>
      <c r="N97" s="2"/>
      <c r="O97" s="2"/>
      <c r="P97" s="2"/>
      <c r="Q97" s="2"/>
      <c r="R97" s="2"/>
    </row>
    <row r="98" spans="12:18">
      <c r="L98" s="2"/>
      <c r="M98" s="2"/>
      <c r="N98" s="2"/>
      <c r="O98" s="2"/>
      <c r="P98" s="2"/>
      <c r="Q98" s="2"/>
      <c r="R98" s="2"/>
    </row>
    <row r="99" spans="12:18">
      <c r="L99" s="2"/>
      <c r="M99" s="2"/>
      <c r="N99" s="2"/>
      <c r="O99" s="2"/>
      <c r="P99" s="2"/>
      <c r="Q99" s="2"/>
      <c r="R99" s="2"/>
    </row>
    <row r="100" spans="12:18">
      <c r="L100" s="2"/>
      <c r="M100" s="2"/>
      <c r="N100" s="2"/>
      <c r="O100" s="2"/>
      <c r="P100" s="2"/>
      <c r="Q100" s="2"/>
      <c r="R100" s="2"/>
    </row>
    <row r="101" spans="12:18">
      <c r="L101" s="2"/>
      <c r="M101" s="2"/>
      <c r="N101" s="2"/>
      <c r="O101" s="2"/>
      <c r="P101" s="2"/>
      <c r="Q101" s="2"/>
      <c r="R101" s="2"/>
    </row>
    <row r="102" spans="12:18">
      <c r="L102" s="2"/>
      <c r="M102" s="2"/>
      <c r="N102" s="2"/>
      <c r="O102" s="2"/>
      <c r="P102" s="2"/>
      <c r="Q102" s="2"/>
      <c r="R102" s="2"/>
    </row>
    <row r="103" spans="12:18">
      <c r="L103" s="2"/>
      <c r="M103" s="2"/>
      <c r="N103" s="2"/>
      <c r="O103" s="2"/>
      <c r="P103" s="2"/>
      <c r="Q103" s="2"/>
      <c r="R103" s="2"/>
    </row>
    <row r="104" spans="12:18">
      <c r="L104" s="2"/>
      <c r="M104" s="2"/>
      <c r="N104" s="2"/>
      <c r="O104" s="2"/>
      <c r="P104" s="2"/>
      <c r="Q104" s="2"/>
      <c r="R104" s="2"/>
    </row>
    <row r="105" spans="12:18">
      <c r="L105" s="2"/>
      <c r="M105" s="2"/>
      <c r="N105" s="2"/>
      <c r="O105" s="2"/>
      <c r="P105" s="2"/>
      <c r="Q105" s="2"/>
      <c r="R105" s="2"/>
    </row>
    <row r="106" spans="12:18">
      <c r="L106" s="2"/>
      <c r="M106" s="2"/>
      <c r="N106" s="2"/>
      <c r="O106" s="2"/>
      <c r="P106" s="2"/>
      <c r="Q106" s="2"/>
      <c r="R106" s="2"/>
    </row>
    <row r="107" spans="12:18">
      <c r="L107" s="2"/>
      <c r="M107" s="2"/>
      <c r="N107" s="2"/>
      <c r="O107" s="2"/>
      <c r="P107" s="2"/>
      <c r="Q107" s="2"/>
      <c r="R107" s="2"/>
    </row>
    <row r="108" spans="12:18">
      <c r="L108" s="2"/>
      <c r="M108" s="2"/>
      <c r="N108" s="2"/>
      <c r="O108" s="2"/>
      <c r="P108" s="2"/>
      <c r="Q108" s="2"/>
      <c r="R108" s="2"/>
    </row>
    <row r="109" spans="12:18">
      <c r="L109" s="2"/>
      <c r="M109" s="2"/>
      <c r="N109" s="2"/>
      <c r="O109" s="2"/>
      <c r="P109" s="2"/>
      <c r="Q109" s="2"/>
      <c r="R109" s="2"/>
    </row>
    <row r="110" spans="12:18">
      <c r="L110" s="2"/>
      <c r="M110" s="2"/>
      <c r="N110" s="2"/>
      <c r="O110" s="2"/>
      <c r="P110" s="2"/>
      <c r="Q110" s="2"/>
      <c r="R110" s="2"/>
    </row>
    <row r="111" spans="12:18">
      <c r="L111" s="2"/>
      <c r="M111" s="2"/>
      <c r="N111" s="2"/>
      <c r="O111" s="2"/>
      <c r="P111" s="2"/>
      <c r="Q111" s="2"/>
      <c r="R111" s="2"/>
    </row>
    <row r="112" spans="12:18">
      <c r="L112" s="2"/>
      <c r="M112" s="2"/>
      <c r="N112" s="2"/>
      <c r="O112" s="2"/>
      <c r="P112" s="2"/>
      <c r="Q112" s="2"/>
      <c r="R112" s="2"/>
    </row>
    <row r="113" spans="12:18">
      <c r="L113" s="2"/>
      <c r="M113" s="2"/>
      <c r="N113" s="2"/>
      <c r="O113" s="2"/>
      <c r="P113" s="2"/>
      <c r="Q113" s="2"/>
      <c r="R113" s="2"/>
    </row>
    <row r="114" spans="12:18">
      <c r="L114" s="2"/>
      <c r="M114" s="2"/>
      <c r="N114" s="2"/>
      <c r="O114" s="2"/>
      <c r="P114" s="2"/>
      <c r="Q114" s="2"/>
      <c r="R114" s="2"/>
    </row>
    <row r="115" spans="12:18">
      <c r="L115" s="2"/>
      <c r="M115" s="2"/>
      <c r="N115" s="2"/>
      <c r="O115" s="2"/>
      <c r="P115" s="2"/>
      <c r="Q115" s="2"/>
      <c r="R115" s="2"/>
    </row>
    <row r="116" spans="12:18">
      <c r="L116" s="2"/>
      <c r="M116" s="2"/>
      <c r="N116" s="2"/>
      <c r="O116" s="2"/>
      <c r="P116" s="2"/>
      <c r="Q116" s="2"/>
      <c r="R116" s="2"/>
    </row>
    <row r="117" spans="12:18">
      <c r="L117" s="2"/>
      <c r="M117" s="2"/>
      <c r="N117" s="2"/>
      <c r="O117" s="2"/>
      <c r="P117" s="2"/>
      <c r="Q117" s="2"/>
      <c r="R117" s="2"/>
    </row>
    <row r="118" spans="12:18">
      <c r="L118" s="2"/>
      <c r="M118" s="2"/>
      <c r="N118" s="2"/>
      <c r="O118" s="2"/>
      <c r="P118" s="2"/>
      <c r="Q118" s="2"/>
      <c r="R118" s="2"/>
    </row>
    <row r="119" spans="12:18">
      <c r="L119" s="2"/>
      <c r="M119" s="2"/>
      <c r="N119" s="2"/>
      <c r="O119" s="2"/>
      <c r="P119" s="2"/>
      <c r="Q119" s="2"/>
      <c r="R119" s="2"/>
    </row>
    <row r="120" spans="12:18">
      <c r="L120" s="2"/>
      <c r="M120" s="2"/>
      <c r="N120" s="2"/>
      <c r="O120" s="2"/>
      <c r="P120" s="2"/>
      <c r="Q120" s="2"/>
      <c r="R120" s="2"/>
    </row>
    <row r="121" spans="12:18">
      <c r="L121" s="2"/>
      <c r="M121" s="2"/>
      <c r="N121" s="2"/>
      <c r="O121" s="2"/>
      <c r="P121" s="2"/>
      <c r="Q121" s="2"/>
      <c r="R121" s="2"/>
    </row>
    <row r="122" spans="12:18">
      <c r="L122" s="2"/>
      <c r="M122" s="2"/>
      <c r="N122" s="2"/>
      <c r="O122" s="2"/>
      <c r="P122" s="2"/>
      <c r="Q122" s="2"/>
      <c r="R122" s="2"/>
    </row>
    <row r="123" spans="12:18">
      <c r="L123" s="2"/>
      <c r="M123" s="2"/>
      <c r="N123" s="2"/>
      <c r="O123" s="2"/>
      <c r="P123" s="2"/>
      <c r="Q123" s="2"/>
      <c r="R123" s="2"/>
    </row>
    <row r="124" spans="12:18">
      <c r="L124" s="2"/>
      <c r="M124" s="2"/>
      <c r="N124" s="2"/>
      <c r="O124" s="2"/>
      <c r="P124" s="2"/>
      <c r="Q124" s="2"/>
      <c r="R124" s="2"/>
    </row>
    <row r="125" spans="12:18">
      <c r="L125" s="2"/>
      <c r="M125" s="2"/>
      <c r="N125" s="2"/>
      <c r="O125" s="2"/>
      <c r="P125" s="2"/>
      <c r="Q125" s="2"/>
      <c r="R125" s="2"/>
    </row>
    <row r="126" spans="12:18">
      <c r="L126" s="2"/>
      <c r="M126" s="2"/>
      <c r="N126" s="2"/>
      <c r="O126" s="2"/>
      <c r="P126" s="2"/>
      <c r="Q126" s="2"/>
      <c r="R126" s="2"/>
    </row>
    <row r="127" spans="12:18">
      <c r="L127" s="2"/>
      <c r="M127" s="2"/>
      <c r="N127" s="2"/>
      <c r="O127" s="2"/>
      <c r="P127" s="2"/>
      <c r="Q127" s="2"/>
      <c r="R127" s="2"/>
    </row>
    <row r="128" spans="12:18">
      <c r="L128" s="2"/>
      <c r="M128" s="2"/>
      <c r="N128" s="2"/>
      <c r="O128" s="2"/>
      <c r="P128" s="2"/>
      <c r="Q128" s="2"/>
      <c r="R128" s="2"/>
    </row>
    <row r="129" spans="12:18">
      <c r="L129" s="2"/>
      <c r="M129" s="2"/>
      <c r="N129" s="2"/>
      <c r="O129" s="2"/>
      <c r="P129" s="2"/>
      <c r="Q129" s="2"/>
      <c r="R129" s="2"/>
    </row>
    <row r="130" spans="12:18">
      <c r="L130" s="2"/>
      <c r="M130" s="2"/>
      <c r="N130" s="2"/>
      <c r="O130" s="2"/>
      <c r="P130" s="2"/>
      <c r="Q130" s="2"/>
      <c r="R130" s="2"/>
    </row>
    <row r="131" spans="12:18">
      <c r="L131" s="2"/>
      <c r="M131" s="2"/>
      <c r="N131" s="2"/>
      <c r="O131" s="2"/>
      <c r="P131" s="2"/>
      <c r="Q131" s="2"/>
      <c r="R131" s="2"/>
    </row>
    <row r="132" spans="12:18">
      <c r="L132" s="2"/>
      <c r="M132" s="2"/>
      <c r="N132" s="2"/>
      <c r="O132" s="2"/>
      <c r="P132" s="2"/>
      <c r="Q132" s="2"/>
      <c r="R132" s="2"/>
    </row>
    <row r="133" spans="12:18">
      <c r="L133" s="2"/>
      <c r="M133" s="2"/>
      <c r="N133" s="2"/>
      <c r="O133" s="2"/>
      <c r="P133" s="2"/>
      <c r="Q133" s="2"/>
      <c r="R133" s="2"/>
    </row>
    <row r="134" spans="12:18">
      <c r="L134" s="2"/>
      <c r="M134" s="2"/>
      <c r="N134" s="2"/>
      <c r="O134" s="2"/>
      <c r="P134" s="2"/>
      <c r="Q134" s="2"/>
      <c r="R134" s="2"/>
    </row>
    <row r="135" spans="12:18">
      <c r="L135" s="2"/>
      <c r="M135" s="2"/>
      <c r="N135" s="2"/>
      <c r="O135" s="2"/>
      <c r="P135" s="2"/>
      <c r="Q135" s="2"/>
      <c r="R135" s="2"/>
    </row>
    <row r="136" spans="12:18">
      <c r="L136" s="2"/>
      <c r="M136" s="2"/>
      <c r="N136" s="2"/>
      <c r="O136" s="2"/>
      <c r="P136" s="2"/>
      <c r="Q136" s="2"/>
      <c r="R136" s="2"/>
    </row>
    <row r="137" spans="12:18">
      <c r="L137" s="2"/>
      <c r="M137" s="2"/>
      <c r="N137" s="2"/>
      <c r="O137" s="2"/>
      <c r="P137" s="2"/>
      <c r="Q137" s="2"/>
      <c r="R137" s="2"/>
    </row>
    <row r="138" spans="12:18">
      <c r="L138" s="2"/>
      <c r="M138" s="2"/>
      <c r="N138" s="2"/>
      <c r="O138" s="2"/>
      <c r="P138" s="2"/>
      <c r="Q138" s="2"/>
      <c r="R138" s="2"/>
    </row>
    <row r="139" spans="12:18">
      <c r="L139" s="2"/>
      <c r="M139" s="2"/>
      <c r="N139" s="2"/>
      <c r="O139" s="2"/>
      <c r="P139" s="2"/>
      <c r="Q139" s="2"/>
      <c r="R139" s="2"/>
    </row>
    <row r="140" spans="12:18">
      <c r="L140" s="2"/>
      <c r="M140" s="2"/>
      <c r="N140" s="2"/>
      <c r="O140" s="2"/>
      <c r="P140" s="2"/>
      <c r="Q140" s="2"/>
      <c r="R140" s="2"/>
    </row>
    <row r="141" spans="12:18">
      <c r="L141" s="2"/>
      <c r="M141" s="2"/>
      <c r="N141" s="2"/>
      <c r="O141" s="2"/>
      <c r="P141" s="2"/>
      <c r="Q141" s="2"/>
      <c r="R141" s="2"/>
    </row>
    <row r="142" spans="12:18">
      <c r="L142" s="2"/>
      <c r="M142" s="2"/>
      <c r="N142" s="2"/>
      <c r="O142" s="2"/>
      <c r="P142" s="2"/>
      <c r="Q142" s="2"/>
      <c r="R142" s="2"/>
    </row>
    <row r="143" spans="12:18">
      <c r="L143" s="2"/>
      <c r="M143" s="2"/>
      <c r="N143" s="2"/>
      <c r="O143" s="2"/>
      <c r="P143" s="2"/>
      <c r="Q143" s="2"/>
      <c r="R143" s="2"/>
    </row>
    <row r="144" spans="12:18">
      <c r="L144" s="2"/>
      <c r="M144" s="2"/>
      <c r="N144" s="2"/>
      <c r="O144" s="2"/>
      <c r="P144" s="2"/>
      <c r="Q144" s="2"/>
      <c r="R144" s="2"/>
    </row>
    <row r="145" spans="12:18">
      <c r="L145" s="2"/>
      <c r="M145" s="2"/>
      <c r="N145" s="2"/>
      <c r="O145" s="2"/>
      <c r="P145" s="2"/>
      <c r="Q145" s="2"/>
      <c r="R145" s="2"/>
    </row>
    <row r="146" spans="12:18">
      <c r="L146" s="2"/>
      <c r="M146" s="2"/>
      <c r="N146" s="2"/>
      <c r="O146" s="2"/>
      <c r="P146" s="2"/>
      <c r="Q146" s="2"/>
      <c r="R146" s="2"/>
    </row>
    <row r="147" spans="12:18">
      <c r="L147" s="2"/>
      <c r="M147" s="2"/>
      <c r="N147" s="2"/>
      <c r="O147" s="2"/>
      <c r="P147" s="2"/>
      <c r="Q147" s="2"/>
      <c r="R147" s="2"/>
    </row>
    <row r="148" spans="12:18">
      <c r="L148" s="2"/>
      <c r="M148" s="2"/>
      <c r="N148" s="2"/>
      <c r="O148" s="2"/>
      <c r="P148" s="2"/>
      <c r="Q148" s="2"/>
      <c r="R148" s="2"/>
    </row>
    <row r="149" spans="12:18">
      <c r="L149" s="2"/>
      <c r="M149" s="2"/>
      <c r="N149" s="2"/>
      <c r="O149" s="2"/>
      <c r="P149" s="2"/>
      <c r="Q149" s="2"/>
      <c r="R149" s="2"/>
    </row>
    <row r="150" spans="12:18">
      <c r="L150" s="2"/>
      <c r="M150" s="2"/>
      <c r="N150" s="2"/>
      <c r="O150" s="2"/>
      <c r="P150" s="2"/>
      <c r="Q150" s="2"/>
      <c r="R150" s="2"/>
    </row>
    <row r="151" spans="12:18">
      <c r="L151" s="2"/>
      <c r="M151" s="2"/>
      <c r="N151" s="2"/>
      <c r="O151" s="2"/>
      <c r="P151" s="2"/>
      <c r="Q151" s="2"/>
      <c r="R151" s="2"/>
    </row>
    <row r="152" spans="12:18">
      <c r="L152" s="2"/>
      <c r="M152" s="2"/>
      <c r="N152" s="2"/>
      <c r="O152" s="2"/>
      <c r="P152" s="2"/>
      <c r="Q152" s="2"/>
      <c r="R152" s="2"/>
    </row>
    <row r="153" spans="12:18">
      <c r="L153" s="2"/>
      <c r="M153" s="2"/>
      <c r="N153" s="2"/>
      <c r="O153" s="2"/>
      <c r="P153" s="2"/>
      <c r="Q153" s="2"/>
      <c r="R153" s="2"/>
    </row>
    <row r="154" spans="12:18">
      <c r="L154" s="2"/>
      <c r="M154" s="2"/>
      <c r="N154" s="2"/>
      <c r="O154" s="2"/>
      <c r="P154" s="2"/>
      <c r="Q154" s="2"/>
      <c r="R154" s="2"/>
    </row>
    <row r="155" spans="12:18">
      <c r="L155" s="2"/>
      <c r="M155" s="2"/>
      <c r="N155" s="2"/>
      <c r="O155" s="2"/>
      <c r="P155" s="2"/>
      <c r="Q155" s="2"/>
      <c r="R155" s="2"/>
    </row>
    <row r="156" spans="12:18">
      <c r="L156" s="2"/>
      <c r="M156" s="2"/>
      <c r="N156" s="2"/>
      <c r="O156" s="2"/>
      <c r="P156" s="2"/>
      <c r="Q156" s="2"/>
      <c r="R156" s="2"/>
    </row>
    <row r="157" spans="12:18">
      <c r="L157" s="2"/>
      <c r="M157" s="2"/>
      <c r="N157" s="2"/>
      <c r="O157" s="2"/>
      <c r="P157" s="2"/>
      <c r="Q157" s="2"/>
      <c r="R157" s="2"/>
    </row>
    <row r="158" spans="12:18">
      <c r="L158" s="2"/>
      <c r="M158" s="2"/>
      <c r="N158" s="2"/>
      <c r="O158" s="2"/>
      <c r="P158" s="2"/>
      <c r="Q158" s="2"/>
      <c r="R158" s="2"/>
    </row>
    <row r="159" spans="12:18">
      <c r="L159" s="2"/>
      <c r="M159" s="2"/>
      <c r="N159" s="2"/>
      <c r="O159" s="2"/>
      <c r="P159" s="2"/>
      <c r="Q159" s="2"/>
      <c r="R159" s="2"/>
    </row>
    <row r="160" spans="12:18">
      <c r="L160" s="2"/>
      <c r="M160" s="2"/>
      <c r="N160" s="2"/>
      <c r="O160" s="2"/>
      <c r="P160" s="2"/>
      <c r="Q160" s="2"/>
      <c r="R160" s="2"/>
    </row>
    <row r="161" spans="12:18">
      <c r="L161" s="2"/>
      <c r="M161" s="2"/>
      <c r="N161" s="2"/>
      <c r="O161" s="2"/>
      <c r="P161" s="2"/>
      <c r="Q161" s="2"/>
      <c r="R161" s="2"/>
    </row>
    <row r="162" spans="12:18">
      <c r="L162" s="2"/>
      <c r="M162" s="2"/>
      <c r="N162" s="2"/>
      <c r="O162" s="2"/>
      <c r="P162" s="2"/>
      <c r="Q162" s="2"/>
      <c r="R162" s="2"/>
    </row>
    <row r="163" spans="12:18">
      <c r="L163" s="2"/>
      <c r="M163" s="2"/>
      <c r="N163" s="2"/>
      <c r="O163" s="2"/>
      <c r="P163" s="2"/>
      <c r="Q163" s="2"/>
      <c r="R163" s="2"/>
    </row>
    <row r="164" spans="12:18">
      <c r="L164" s="2"/>
      <c r="M164" s="2"/>
      <c r="N164" s="2"/>
      <c r="O164" s="2"/>
      <c r="P164" s="2"/>
      <c r="Q164" s="2"/>
      <c r="R164" s="2"/>
    </row>
    <row r="165" spans="12:18">
      <c r="L165" s="2"/>
      <c r="M165" s="2"/>
      <c r="N165" s="2"/>
      <c r="O165" s="2"/>
      <c r="P165" s="2"/>
      <c r="Q165" s="2"/>
      <c r="R165" s="2"/>
    </row>
    <row r="166" spans="12:18">
      <c r="L166" s="2"/>
      <c r="M166" s="2"/>
      <c r="N166" s="2"/>
      <c r="O166" s="2"/>
      <c r="P166" s="2"/>
      <c r="Q166" s="2"/>
      <c r="R166" s="2"/>
    </row>
    <row r="167" spans="12:18">
      <c r="L167" s="2"/>
      <c r="M167" s="2"/>
      <c r="N167" s="2"/>
      <c r="O167" s="2"/>
      <c r="P167" s="2"/>
      <c r="Q167" s="2"/>
      <c r="R167" s="2"/>
    </row>
    <row r="168" spans="12:18">
      <c r="L168" s="2"/>
      <c r="M168" s="2"/>
      <c r="N168" s="2"/>
      <c r="O168" s="2"/>
      <c r="P168" s="2"/>
      <c r="Q168" s="2"/>
      <c r="R168" s="2"/>
    </row>
    <row r="169" spans="12:18">
      <c r="L169" s="2"/>
      <c r="M169" s="2"/>
      <c r="N169" s="2"/>
      <c r="O169" s="2"/>
      <c r="P169" s="2"/>
      <c r="Q169" s="2"/>
      <c r="R169" s="2"/>
    </row>
    <row r="170" spans="12:18">
      <c r="L170" s="2"/>
      <c r="M170" s="2"/>
      <c r="N170" s="2"/>
      <c r="O170" s="2"/>
      <c r="P170" s="2"/>
      <c r="Q170" s="2"/>
      <c r="R170" s="2"/>
    </row>
    <row r="171" spans="12:18">
      <c r="L171" s="2"/>
      <c r="M171" s="2"/>
      <c r="N171" s="2"/>
      <c r="O171" s="2"/>
      <c r="P171" s="2"/>
      <c r="Q171" s="2"/>
      <c r="R171" s="2"/>
    </row>
    <row r="172" spans="12:18">
      <c r="L172" s="2"/>
      <c r="M172" s="2"/>
      <c r="N172" s="2"/>
      <c r="O172" s="2"/>
      <c r="P172" s="2"/>
      <c r="Q172" s="2"/>
      <c r="R172" s="2"/>
    </row>
    <row r="173" spans="12:18">
      <c r="L173" s="2"/>
      <c r="M173" s="2"/>
      <c r="N173" s="2"/>
      <c r="O173" s="2"/>
      <c r="P173" s="2"/>
      <c r="Q173" s="2"/>
      <c r="R173" s="2"/>
    </row>
    <row r="174" spans="12:18">
      <c r="L174" s="2"/>
      <c r="M174" s="2"/>
      <c r="N174" s="2"/>
      <c r="O174" s="2"/>
      <c r="P174" s="2"/>
      <c r="Q174" s="2"/>
      <c r="R174" s="2"/>
    </row>
    <row r="175" spans="12:18">
      <c r="L175" s="2"/>
      <c r="M175" s="2"/>
      <c r="N175" s="2"/>
      <c r="O175" s="2"/>
      <c r="P175" s="2"/>
      <c r="Q175" s="2"/>
      <c r="R175" s="2"/>
    </row>
    <row r="176" spans="12:18">
      <c r="L176" s="2"/>
      <c r="M176" s="2"/>
      <c r="N176" s="2"/>
      <c r="O176" s="2"/>
      <c r="P176" s="2"/>
      <c r="Q176" s="2"/>
      <c r="R176" s="2"/>
    </row>
    <row r="177" spans="12:18">
      <c r="L177" s="2"/>
      <c r="M177" s="2"/>
      <c r="N177" s="2"/>
      <c r="O177" s="2"/>
      <c r="P177" s="2"/>
      <c r="Q177" s="2"/>
      <c r="R177" s="2"/>
    </row>
    <row r="178" spans="12:18">
      <c r="L178" s="2"/>
      <c r="M178" s="2"/>
      <c r="N178" s="2"/>
      <c r="O178" s="2"/>
      <c r="P178" s="2"/>
      <c r="Q178" s="2"/>
      <c r="R178" s="2"/>
    </row>
    <row r="179" spans="12:18">
      <c r="L179" s="2"/>
      <c r="M179" s="2"/>
      <c r="N179" s="2"/>
      <c r="O179" s="2"/>
      <c r="P179" s="2"/>
      <c r="Q179" s="2"/>
      <c r="R179" s="2"/>
    </row>
    <row r="180" spans="12:18">
      <c r="L180" s="2"/>
      <c r="M180" s="2"/>
      <c r="N180" s="2"/>
      <c r="O180" s="2"/>
      <c r="P180" s="2"/>
      <c r="Q180" s="2"/>
      <c r="R180" s="2"/>
    </row>
    <row r="181" spans="12:18">
      <c r="L181" s="2"/>
      <c r="M181" s="2"/>
      <c r="N181" s="2"/>
      <c r="O181" s="2"/>
      <c r="P181" s="2"/>
      <c r="Q181" s="2"/>
      <c r="R181" s="2"/>
    </row>
    <row r="182" spans="12:18">
      <c r="L182" s="2"/>
      <c r="M182" s="2"/>
      <c r="N182" s="2"/>
      <c r="O182" s="2"/>
      <c r="P182" s="2"/>
      <c r="Q182" s="2"/>
      <c r="R182" s="2"/>
    </row>
    <row r="183" spans="12:18">
      <c r="L183" s="2"/>
      <c r="M183" s="2"/>
      <c r="N183" s="2"/>
      <c r="O183" s="2"/>
      <c r="P183" s="2"/>
      <c r="Q183" s="2"/>
      <c r="R183" s="2"/>
    </row>
    <row r="184" spans="12:18">
      <c r="L184" s="2"/>
      <c r="M184" s="2"/>
      <c r="N184" s="2"/>
      <c r="O184" s="2"/>
      <c r="P184" s="2"/>
      <c r="Q184" s="2"/>
      <c r="R184" s="2"/>
    </row>
    <row r="185" spans="12:18">
      <c r="L185" s="2"/>
      <c r="M185" s="2"/>
      <c r="N185" s="2"/>
      <c r="O185" s="2"/>
      <c r="P185" s="2"/>
      <c r="Q185" s="2"/>
      <c r="R185" s="2"/>
    </row>
    <row r="186" spans="12:18">
      <c r="L186" s="2"/>
      <c r="M186" s="2"/>
      <c r="N186" s="2"/>
      <c r="O186" s="2"/>
      <c r="P186" s="2"/>
      <c r="Q186" s="2"/>
      <c r="R186" s="2"/>
    </row>
    <row r="187" spans="12:18">
      <c r="L187" s="2"/>
      <c r="M187" s="2"/>
      <c r="N187" s="2"/>
      <c r="O187" s="2"/>
      <c r="P187" s="2"/>
      <c r="Q187" s="2"/>
      <c r="R187" s="2"/>
    </row>
    <row r="188" spans="12:18">
      <c r="L188" s="2"/>
      <c r="M188" s="2"/>
      <c r="N188" s="2"/>
      <c r="O188" s="2"/>
      <c r="P188" s="2"/>
      <c r="Q188" s="2"/>
      <c r="R188" s="2"/>
    </row>
    <row r="189" spans="12:18">
      <c r="L189" s="2"/>
      <c r="M189" s="2"/>
      <c r="N189" s="2"/>
      <c r="O189" s="2"/>
      <c r="P189" s="2"/>
      <c r="Q189" s="2"/>
      <c r="R189" s="2"/>
    </row>
    <row r="190" spans="12:18">
      <c r="L190" s="2"/>
      <c r="M190" s="2"/>
      <c r="N190" s="2"/>
      <c r="O190" s="2"/>
      <c r="P190" s="2"/>
      <c r="Q190" s="2"/>
      <c r="R190" s="2"/>
    </row>
    <row r="191" spans="12:18">
      <c r="L191" s="2"/>
      <c r="M191" s="2"/>
      <c r="N191" s="2"/>
      <c r="O191" s="2"/>
      <c r="P191" s="2"/>
      <c r="Q191" s="2"/>
      <c r="R191" s="2"/>
    </row>
    <row r="192" spans="12:18">
      <c r="L192" s="2"/>
      <c r="M192" s="2"/>
      <c r="N192" s="2"/>
      <c r="O192" s="2"/>
      <c r="P192" s="2"/>
      <c r="Q192" s="2"/>
      <c r="R192" s="2"/>
    </row>
    <row r="193" spans="12:18">
      <c r="L193" s="2"/>
      <c r="M193" s="2"/>
      <c r="N193" s="2"/>
      <c r="O193" s="2"/>
      <c r="P193" s="2"/>
      <c r="Q193" s="2"/>
      <c r="R193" s="2"/>
    </row>
    <row r="194" spans="12:18">
      <c r="L194" s="2"/>
      <c r="M194" s="2"/>
      <c r="N194" s="2"/>
      <c r="O194" s="2"/>
      <c r="P194" s="2"/>
      <c r="Q194" s="2"/>
      <c r="R194" s="2"/>
    </row>
    <row r="195" spans="12:18">
      <c r="L195" s="2"/>
      <c r="M195" s="2"/>
      <c r="N195" s="2"/>
      <c r="O195" s="2"/>
      <c r="P195" s="2"/>
      <c r="Q195" s="2"/>
      <c r="R195" s="2"/>
    </row>
    <row r="196" spans="12:18">
      <c r="L196" s="2"/>
      <c r="M196" s="2"/>
      <c r="N196" s="2"/>
      <c r="O196" s="2"/>
      <c r="P196" s="2"/>
      <c r="Q196" s="2"/>
      <c r="R196" s="2"/>
    </row>
    <row r="197" spans="12:18">
      <c r="L197" s="2"/>
      <c r="M197" s="2"/>
      <c r="N197" s="2"/>
      <c r="O197" s="2"/>
      <c r="P197" s="2"/>
      <c r="Q197" s="2"/>
      <c r="R197" s="2"/>
    </row>
    <row r="198" spans="12:18">
      <c r="L198" s="2"/>
      <c r="M198" s="2"/>
      <c r="N198" s="2"/>
      <c r="O198" s="2"/>
      <c r="P198" s="2"/>
      <c r="Q198" s="2"/>
      <c r="R198" s="2"/>
    </row>
    <row r="199" spans="12:18">
      <c r="L199" s="2"/>
      <c r="M199" s="2"/>
      <c r="N199" s="2"/>
      <c r="O199" s="2"/>
      <c r="P199" s="2"/>
      <c r="Q199" s="2"/>
      <c r="R199" s="2"/>
    </row>
    <row r="200" spans="12:18">
      <c r="L200" s="2"/>
      <c r="M200" s="2"/>
      <c r="N200" s="2"/>
      <c r="O200" s="2"/>
      <c r="P200" s="2"/>
      <c r="Q200" s="2"/>
      <c r="R200" s="2"/>
    </row>
    <row r="201" spans="12:18">
      <c r="L201" s="2"/>
      <c r="M201" s="2"/>
      <c r="N201" s="2"/>
      <c r="O201" s="2"/>
      <c r="P201" s="2"/>
      <c r="Q201" s="2"/>
      <c r="R201" s="2"/>
    </row>
    <row r="202" spans="12:18">
      <c r="L202" s="2"/>
      <c r="M202" s="2"/>
      <c r="N202" s="2"/>
      <c r="O202" s="2"/>
      <c r="P202" s="2"/>
      <c r="Q202" s="2"/>
      <c r="R202" s="2"/>
    </row>
    <row r="203" spans="12:18">
      <c r="L203" s="2"/>
      <c r="M203" s="2"/>
      <c r="N203" s="2"/>
      <c r="O203" s="2"/>
      <c r="P203" s="2"/>
      <c r="Q203" s="2"/>
      <c r="R203" s="2"/>
    </row>
    <row r="204" spans="12:18">
      <c r="L204" s="2"/>
      <c r="M204" s="2"/>
      <c r="N204" s="2"/>
      <c r="O204" s="2"/>
      <c r="P204" s="2"/>
      <c r="Q204" s="2"/>
      <c r="R204" s="2"/>
    </row>
    <row r="205" spans="12:18">
      <c r="L205" s="2"/>
      <c r="M205" s="2"/>
      <c r="N205" s="2"/>
      <c r="O205" s="2"/>
      <c r="P205" s="2"/>
      <c r="Q205" s="2"/>
      <c r="R205" s="2"/>
    </row>
    <row r="206" spans="12:18">
      <c r="L206" s="2"/>
      <c r="M206" s="2"/>
      <c r="N206" s="2"/>
      <c r="O206" s="2"/>
      <c r="P206" s="2"/>
      <c r="Q206" s="2"/>
      <c r="R206" s="2"/>
    </row>
    <row r="207" spans="12:18">
      <c r="L207" s="2"/>
      <c r="M207" s="2"/>
      <c r="N207" s="2"/>
      <c r="O207" s="2"/>
      <c r="P207" s="2"/>
      <c r="Q207" s="2"/>
      <c r="R207" s="2"/>
    </row>
    <row r="208" spans="12:18">
      <c r="L208" s="2"/>
      <c r="M208" s="2"/>
      <c r="N208" s="2"/>
      <c r="O208" s="2"/>
      <c r="P208" s="2"/>
      <c r="Q208" s="2"/>
      <c r="R208" s="2"/>
    </row>
    <row r="209" spans="12:18">
      <c r="L209" s="2"/>
      <c r="M209" s="2"/>
      <c r="N209" s="2"/>
      <c r="O209" s="2"/>
      <c r="P209" s="2"/>
      <c r="Q209" s="2"/>
      <c r="R209" s="2"/>
    </row>
    <row r="210" spans="12:18">
      <c r="L210" s="2"/>
      <c r="M210" s="2"/>
      <c r="N210" s="2"/>
      <c r="O210" s="2"/>
      <c r="P210" s="2"/>
      <c r="Q210" s="2"/>
      <c r="R210" s="2"/>
    </row>
    <row r="211" spans="12:18">
      <c r="L211" s="2"/>
      <c r="M211" s="2"/>
      <c r="N211" s="2"/>
      <c r="O211" s="2"/>
      <c r="P211" s="2"/>
      <c r="Q211" s="2"/>
      <c r="R211" s="2"/>
    </row>
    <row r="212" spans="12:18">
      <c r="L212" s="2"/>
      <c r="M212" s="2"/>
      <c r="N212" s="2"/>
      <c r="O212" s="2"/>
      <c r="P212" s="2"/>
      <c r="Q212" s="2"/>
      <c r="R212" s="2"/>
    </row>
    <row r="213" spans="12:18">
      <c r="L213" s="2"/>
      <c r="M213" s="2"/>
      <c r="N213" s="2"/>
      <c r="O213" s="2"/>
      <c r="P213" s="2"/>
      <c r="Q213" s="2"/>
      <c r="R213" s="2"/>
    </row>
    <row r="214" spans="12:18">
      <c r="L214" s="2"/>
      <c r="M214" s="2"/>
      <c r="N214" s="2"/>
      <c r="O214" s="2"/>
      <c r="P214" s="2"/>
      <c r="Q214" s="2"/>
      <c r="R214" s="2"/>
    </row>
    <row r="215" spans="12:18">
      <c r="L215" s="2"/>
      <c r="M215" s="2"/>
      <c r="N215" s="2"/>
      <c r="O215" s="2"/>
      <c r="P215" s="2"/>
      <c r="Q215" s="2"/>
      <c r="R215" s="2"/>
    </row>
    <row r="216" spans="12:18">
      <c r="L216" s="2"/>
      <c r="M216" s="2"/>
      <c r="N216" s="2"/>
      <c r="O216" s="2"/>
      <c r="P216" s="2"/>
      <c r="Q216" s="2"/>
      <c r="R216" s="2"/>
    </row>
    <row r="217" spans="12:18">
      <c r="L217" s="2"/>
      <c r="M217" s="2"/>
      <c r="N217" s="2"/>
      <c r="O217" s="2"/>
      <c r="P217" s="2"/>
      <c r="Q217" s="2"/>
      <c r="R217" s="2"/>
    </row>
    <row r="218" spans="12:18">
      <c r="L218" s="2"/>
      <c r="M218" s="2"/>
      <c r="N218" s="2"/>
      <c r="O218" s="2"/>
      <c r="P218" s="2"/>
      <c r="Q218" s="2"/>
      <c r="R218" s="2"/>
    </row>
    <row r="219" spans="12:18">
      <c r="L219" s="2"/>
      <c r="M219" s="2"/>
      <c r="N219" s="2"/>
      <c r="O219" s="2"/>
      <c r="P219" s="2"/>
      <c r="Q219" s="2"/>
      <c r="R219" s="2"/>
    </row>
    <row r="220" spans="12:18">
      <c r="L220" s="2"/>
      <c r="M220" s="2"/>
      <c r="N220" s="2"/>
      <c r="O220" s="2"/>
      <c r="P220" s="2"/>
      <c r="Q220" s="2"/>
      <c r="R220" s="2"/>
    </row>
    <row r="221" spans="12:18">
      <c r="L221" s="2"/>
      <c r="M221" s="2"/>
      <c r="N221" s="2"/>
      <c r="O221" s="2"/>
      <c r="P221" s="2"/>
      <c r="Q221" s="2"/>
      <c r="R221" s="2"/>
    </row>
    <row r="222" spans="12:18">
      <c r="L222" s="2"/>
      <c r="M222" s="2"/>
      <c r="N222" s="2"/>
      <c r="O222" s="2"/>
      <c r="P222" s="2"/>
      <c r="Q222" s="2"/>
      <c r="R222" s="2"/>
    </row>
    <row r="223" spans="12:18">
      <c r="L223" s="2"/>
      <c r="M223" s="2"/>
      <c r="N223" s="2"/>
      <c r="O223" s="2"/>
      <c r="P223" s="2"/>
      <c r="Q223" s="2"/>
      <c r="R223" s="2"/>
    </row>
    <row r="224" spans="12:18">
      <c r="L224" s="2"/>
      <c r="M224" s="2"/>
      <c r="N224" s="2"/>
      <c r="O224" s="2"/>
      <c r="P224" s="2"/>
      <c r="Q224" s="2"/>
      <c r="R224" s="2"/>
    </row>
    <row r="225" spans="12:18">
      <c r="L225" s="2"/>
      <c r="M225" s="2"/>
      <c r="N225" s="2"/>
      <c r="O225" s="2"/>
      <c r="P225" s="2"/>
      <c r="Q225" s="2"/>
      <c r="R225" s="2"/>
    </row>
    <row r="226" spans="12:18">
      <c r="L226" s="2"/>
      <c r="M226" s="2"/>
      <c r="N226" s="2"/>
      <c r="O226" s="2"/>
      <c r="P226" s="2"/>
      <c r="Q226" s="2"/>
      <c r="R226" s="2"/>
    </row>
    <row r="227" spans="12:18">
      <c r="L227" s="2"/>
      <c r="M227" s="2"/>
      <c r="N227" s="2"/>
      <c r="O227" s="2"/>
      <c r="P227" s="2"/>
      <c r="Q227" s="2"/>
      <c r="R227" s="2"/>
    </row>
    <row r="228" spans="12:18">
      <c r="L228" s="2"/>
      <c r="M228" s="2"/>
      <c r="N228" s="2"/>
      <c r="O228" s="2"/>
      <c r="P228" s="2"/>
      <c r="Q228" s="2"/>
      <c r="R228" s="2"/>
    </row>
    <row r="229" spans="12:18">
      <c r="L229" s="2"/>
      <c r="M229" s="2"/>
      <c r="N229" s="2"/>
      <c r="O229" s="2"/>
      <c r="P229" s="2"/>
      <c r="Q229" s="2"/>
      <c r="R229" s="2"/>
    </row>
    <row r="230" spans="12:18">
      <c r="L230" s="2"/>
      <c r="M230" s="2"/>
      <c r="N230" s="2"/>
      <c r="O230" s="2"/>
      <c r="P230" s="2"/>
      <c r="Q230" s="2"/>
      <c r="R230" s="2"/>
    </row>
    <row r="231" spans="12:18">
      <c r="L231" s="2"/>
      <c r="M231" s="2"/>
      <c r="N231" s="2"/>
      <c r="O231" s="2"/>
      <c r="P231" s="2"/>
      <c r="Q231" s="2"/>
      <c r="R231" s="2"/>
    </row>
    <row r="232" spans="12:18">
      <c r="L232" s="2"/>
      <c r="M232" s="2"/>
      <c r="N232" s="2"/>
      <c r="O232" s="2"/>
      <c r="P232" s="2"/>
      <c r="Q232" s="2"/>
      <c r="R232" s="2"/>
    </row>
    <row r="233" spans="12:18">
      <c r="L233" s="2"/>
      <c r="M233" s="2"/>
      <c r="N233" s="2"/>
      <c r="O233" s="2"/>
      <c r="P233" s="2"/>
      <c r="Q233" s="2"/>
      <c r="R233" s="2"/>
    </row>
    <row r="234" spans="12:18">
      <c r="L234" s="2"/>
      <c r="M234" s="2"/>
      <c r="N234" s="2"/>
      <c r="O234" s="2"/>
      <c r="P234" s="2"/>
      <c r="Q234" s="2"/>
      <c r="R234" s="2"/>
    </row>
    <row r="235" spans="12:18">
      <c r="L235" s="2"/>
      <c r="M235" s="2"/>
      <c r="N235" s="2"/>
      <c r="O235" s="2"/>
      <c r="P235" s="2"/>
      <c r="Q235" s="2"/>
      <c r="R235" s="2"/>
    </row>
    <row r="236" spans="12:18">
      <c r="L236" s="2"/>
      <c r="M236" s="2"/>
      <c r="N236" s="2"/>
      <c r="O236" s="2"/>
      <c r="P236" s="2"/>
      <c r="Q236" s="2"/>
      <c r="R236" s="2"/>
    </row>
    <row r="237" spans="12:18">
      <c r="L237" s="2"/>
      <c r="M237" s="2"/>
      <c r="N237" s="2"/>
      <c r="O237" s="2"/>
      <c r="P237" s="2"/>
      <c r="Q237" s="2"/>
      <c r="R237" s="2"/>
    </row>
    <row r="238" spans="12:18">
      <c r="L238" s="2"/>
      <c r="M238" s="2"/>
      <c r="N238" s="2"/>
      <c r="O238" s="2"/>
      <c r="P238" s="2"/>
      <c r="Q238" s="2"/>
      <c r="R238" s="2"/>
    </row>
    <row r="239" spans="12:18">
      <c r="L239" s="2"/>
      <c r="M239" s="2"/>
      <c r="N239" s="2"/>
      <c r="O239" s="2"/>
      <c r="P239" s="2"/>
      <c r="Q239" s="2"/>
      <c r="R239" s="2"/>
    </row>
    <row r="240" spans="12:18">
      <c r="L240" s="2"/>
      <c r="M240" s="2"/>
      <c r="N240" s="2"/>
      <c r="O240" s="2"/>
      <c r="P240" s="2"/>
      <c r="Q240" s="2"/>
      <c r="R240" s="2"/>
    </row>
    <row r="241" spans="12:18">
      <c r="L241" s="2"/>
      <c r="M241" s="2"/>
      <c r="N241" s="2"/>
      <c r="O241" s="2"/>
      <c r="P241" s="2"/>
      <c r="Q241" s="2"/>
      <c r="R241" s="2"/>
    </row>
    <row r="242" spans="12:18">
      <c r="L242" s="2"/>
      <c r="M242" s="2"/>
      <c r="N242" s="2"/>
      <c r="O242" s="2"/>
      <c r="P242" s="2"/>
      <c r="Q242" s="2"/>
      <c r="R242" s="2"/>
    </row>
    <row r="243" spans="12:18">
      <c r="L243" s="2"/>
      <c r="M243" s="2"/>
      <c r="N243" s="2"/>
      <c r="O243" s="2"/>
      <c r="P243" s="2"/>
      <c r="Q243" s="2"/>
      <c r="R243" s="2"/>
    </row>
    <row r="244" spans="12:18">
      <c r="L244" s="2"/>
      <c r="M244" s="2"/>
      <c r="N244" s="2"/>
      <c r="O244" s="2"/>
      <c r="P244" s="2"/>
      <c r="Q244" s="2"/>
      <c r="R244" s="2"/>
    </row>
    <row r="245" spans="12:18">
      <c r="L245" s="2"/>
      <c r="M245" s="2"/>
      <c r="N245" s="2"/>
      <c r="O245" s="2"/>
      <c r="P245" s="2"/>
      <c r="Q245" s="2"/>
      <c r="R245" s="2"/>
    </row>
    <row r="246" spans="12:18">
      <c r="L246" s="2"/>
      <c r="M246" s="2"/>
      <c r="N246" s="2"/>
      <c r="O246" s="2"/>
      <c r="P246" s="2"/>
      <c r="Q246" s="2"/>
      <c r="R246" s="2"/>
    </row>
    <row r="247" spans="12:18">
      <c r="L247" s="2"/>
      <c r="M247" s="2"/>
      <c r="N247" s="2"/>
      <c r="O247" s="2"/>
      <c r="P247" s="2"/>
      <c r="Q247" s="2"/>
      <c r="R247" s="2"/>
    </row>
    <row r="248" spans="12:18">
      <c r="L248" s="2"/>
      <c r="M248" s="2"/>
      <c r="N248" s="2"/>
      <c r="O248" s="2"/>
      <c r="P248" s="2"/>
      <c r="Q248" s="2"/>
      <c r="R248" s="2"/>
    </row>
    <row r="249" spans="12:18">
      <c r="L249" s="2"/>
      <c r="M249" s="2"/>
      <c r="N249" s="2"/>
      <c r="O249" s="2"/>
      <c r="P249" s="2"/>
      <c r="Q249" s="2"/>
      <c r="R249" s="2"/>
    </row>
    <row r="250" spans="12:18">
      <c r="L250" s="2"/>
      <c r="M250" s="2"/>
      <c r="N250" s="2"/>
      <c r="O250" s="2"/>
      <c r="P250" s="2"/>
      <c r="Q250" s="2"/>
      <c r="R250" s="2"/>
    </row>
    <row r="251" spans="12:18">
      <c r="L251" s="2"/>
      <c r="M251" s="2"/>
      <c r="N251" s="2"/>
      <c r="O251" s="2"/>
      <c r="P251" s="2"/>
      <c r="Q251" s="2"/>
      <c r="R251" s="2"/>
    </row>
    <row r="252" spans="12:18">
      <c r="L252" s="2"/>
      <c r="M252" s="2"/>
      <c r="N252" s="2"/>
      <c r="O252" s="2"/>
      <c r="P252" s="2"/>
      <c r="Q252" s="2"/>
      <c r="R252" s="2"/>
    </row>
    <row r="253" spans="12:18">
      <c r="L253" s="2"/>
      <c r="M253" s="2"/>
      <c r="N253" s="2"/>
      <c r="O253" s="2"/>
      <c r="P253" s="2"/>
      <c r="Q253" s="2"/>
      <c r="R253" s="2"/>
    </row>
    <row r="254" spans="12:18">
      <c r="L254" s="2"/>
      <c r="M254" s="2"/>
      <c r="N254" s="2"/>
      <c r="O254" s="2"/>
      <c r="P254" s="2"/>
      <c r="Q254" s="2"/>
      <c r="R254" s="2"/>
    </row>
    <row r="255" spans="12:18">
      <c r="L255" s="2"/>
      <c r="M255" s="2"/>
      <c r="N255" s="2"/>
      <c r="O255" s="2"/>
      <c r="P255" s="2"/>
      <c r="Q255" s="2"/>
      <c r="R255" s="2"/>
    </row>
    <row r="256" spans="12:18">
      <c r="L256" s="2"/>
      <c r="M256" s="2"/>
      <c r="N256" s="2"/>
      <c r="O256" s="2"/>
      <c r="P256" s="2"/>
      <c r="Q256" s="2"/>
      <c r="R256" s="2"/>
    </row>
    <row r="257" spans="12:18">
      <c r="L257" s="2"/>
      <c r="M257" s="2"/>
      <c r="N257" s="2"/>
      <c r="O257" s="2"/>
      <c r="P257" s="2"/>
      <c r="Q257" s="2"/>
      <c r="R257" s="2"/>
    </row>
    <row r="258" spans="12:18">
      <c r="L258" s="2"/>
      <c r="M258" s="2"/>
      <c r="N258" s="2"/>
      <c r="O258" s="2"/>
      <c r="P258" s="2"/>
      <c r="Q258" s="2"/>
      <c r="R258" s="2"/>
    </row>
    <row r="259" spans="12:18">
      <c r="L259" s="2"/>
      <c r="M259" s="2"/>
      <c r="N259" s="2"/>
      <c r="O259" s="2"/>
      <c r="P259" s="2"/>
      <c r="Q259" s="2"/>
      <c r="R259" s="2"/>
    </row>
    <row r="260" spans="12:18">
      <c r="L260" s="2"/>
      <c r="M260" s="2"/>
      <c r="N260" s="2"/>
      <c r="O260" s="2"/>
      <c r="P260" s="2"/>
      <c r="Q260" s="2"/>
      <c r="R260" s="2"/>
    </row>
    <row r="261" spans="12:18">
      <c r="L261" s="2"/>
      <c r="M261" s="2"/>
      <c r="N261" s="2"/>
      <c r="O261" s="2"/>
      <c r="P261" s="2"/>
      <c r="Q261" s="2"/>
      <c r="R261" s="2"/>
    </row>
    <row r="262" spans="12:18">
      <c r="L262" s="2"/>
      <c r="M262" s="2"/>
      <c r="N262" s="2"/>
      <c r="O262" s="2"/>
      <c r="P262" s="2"/>
      <c r="Q262" s="2"/>
      <c r="R262" s="2"/>
    </row>
    <row r="263" spans="12:18">
      <c r="L263" s="2"/>
      <c r="M263" s="2"/>
      <c r="N263" s="2"/>
      <c r="O263" s="2"/>
      <c r="P263" s="2"/>
      <c r="Q263" s="2"/>
      <c r="R263" s="2"/>
    </row>
    <row r="264" spans="12:18">
      <c r="L264" s="2"/>
      <c r="M264" s="2"/>
      <c r="N264" s="2"/>
      <c r="O264" s="2"/>
      <c r="P264" s="2"/>
      <c r="Q264" s="2"/>
      <c r="R264" s="2"/>
    </row>
    <row r="265" spans="12:18">
      <c r="L265" s="2"/>
      <c r="M265" s="2"/>
      <c r="N265" s="2"/>
      <c r="O265" s="2"/>
      <c r="P265" s="2"/>
      <c r="Q265" s="2"/>
      <c r="R265" s="2"/>
    </row>
    <row r="266" spans="12:18">
      <c r="L266" s="2"/>
      <c r="M266" s="2"/>
      <c r="N266" s="2"/>
      <c r="O266" s="2"/>
      <c r="P266" s="2"/>
      <c r="Q266" s="2"/>
      <c r="R266" s="2"/>
    </row>
    <row r="267" spans="12:18">
      <c r="L267" s="2"/>
      <c r="M267" s="2"/>
      <c r="N267" s="2"/>
      <c r="O267" s="2"/>
      <c r="P267" s="2"/>
      <c r="Q267" s="2"/>
      <c r="R267" s="2"/>
    </row>
    <row r="268" spans="12:18">
      <c r="L268" s="2"/>
      <c r="M268" s="2"/>
      <c r="N268" s="2"/>
      <c r="O268" s="2"/>
      <c r="P268" s="2"/>
      <c r="Q268" s="2"/>
      <c r="R268" s="2"/>
    </row>
    <row r="269" spans="12:18">
      <c r="L269" s="2"/>
      <c r="M269" s="2"/>
      <c r="N269" s="2"/>
      <c r="O269" s="2"/>
      <c r="P269" s="2"/>
      <c r="Q269" s="2"/>
      <c r="R269" s="2"/>
    </row>
    <row r="270" spans="12:18">
      <c r="L270" s="2"/>
      <c r="M270" s="2"/>
      <c r="N270" s="2"/>
      <c r="O270" s="2"/>
      <c r="P270" s="2"/>
      <c r="Q270" s="2"/>
      <c r="R270" s="2"/>
    </row>
    <row r="271" spans="12:18">
      <c r="L271" s="2"/>
      <c r="M271" s="2"/>
      <c r="N271" s="2"/>
      <c r="O271" s="2"/>
      <c r="P271" s="2"/>
      <c r="Q271" s="2"/>
      <c r="R271" s="2"/>
    </row>
    <row r="272" spans="12:18">
      <c r="L272" s="2"/>
      <c r="M272" s="2"/>
      <c r="N272" s="2"/>
      <c r="O272" s="2"/>
      <c r="P272" s="2"/>
      <c r="Q272" s="2"/>
      <c r="R272" s="2"/>
    </row>
    <row r="273" spans="12:18">
      <c r="L273" s="2"/>
      <c r="M273" s="2"/>
      <c r="N273" s="2"/>
      <c r="O273" s="2"/>
      <c r="P273" s="2"/>
      <c r="Q273" s="2"/>
      <c r="R273" s="2"/>
    </row>
    <row r="274" spans="12:18">
      <c r="L274" s="2"/>
      <c r="M274" s="2"/>
      <c r="N274" s="2"/>
      <c r="O274" s="2"/>
      <c r="P274" s="2"/>
      <c r="Q274" s="2"/>
      <c r="R274" s="2"/>
    </row>
    <row r="275" spans="12:18">
      <c r="L275" s="2"/>
      <c r="M275" s="2"/>
      <c r="N275" s="2"/>
      <c r="O275" s="2"/>
      <c r="P275" s="2"/>
      <c r="Q275" s="2"/>
      <c r="R275" s="2"/>
    </row>
    <row r="276" spans="12:18">
      <c r="L276" s="2"/>
      <c r="M276" s="2"/>
      <c r="N276" s="2"/>
      <c r="O276" s="2"/>
      <c r="P276" s="2"/>
      <c r="Q276" s="2"/>
      <c r="R276" s="2"/>
    </row>
    <row r="277" spans="12:18">
      <c r="L277" s="2"/>
      <c r="M277" s="2"/>
      <c r="N277" s="2"/>
      <c r="O277" s="2"/>
      <c r="P277" s="2"/>
      <c r="Q277" s="2"/>
      <c r="R277" s="2"/>
    </row>
    <row r="278" spans="12:18">
      <c r="L278" s="2"/>
      <c r="M278" s="2"/>
      <c r="N278" s="2"/>
      <c r="O278" s="2"/>
      <c r="P278" s="2"/>
      <c r="Q278" s="2"/>
      <c r="R278" s="2"/>
    </row>
    <row r="279" spans="12:18">
      <c r="L279" s="2"/>
      <c r="M279" s="2"/>
      <c r="N279" s="2"/>
      <c r="O279" s="2"/>
      <c r="P279" s="2"/>
      <c r="Q279" s="2"/>
      <c r="R279" s="2"/>
    </row>
    <row r="280" spans="12:18">
      <c r="L280" s="2"/>
      <c r="M280" s="2"/>
      <c r="N280" s="2"/>
      <c r="O280" s="2"/>
      <c r="P280" s="2"/>
      <c r="Q280" s="2"/>
      <c r="R280" s="2"/>
    </row>
    <row r="281" spans="12:18">
      <c r="L281" s="2"/>
      <c r="M281" s="2"/>
      <c r="N281" s="2"/>
      <c r="O281" s="2"/>
      <c r="P281" s="2"/>
      <c r="Q281" s="2"/>
      <c r="R281" s="2"/>
    </row>
    <row r="282" spans="12:18">
      <c r="L282" s="2"/>
      <c r="M282" s="2"/>
      <c r="N282" s="2"/>
      <c r="O282" s="2"/>
      <c r="P282" s="2"/>
      <c r="Q282" s="2"/>
      <c r="R282" s="2"/>
    </row>
    <row r="283" spans="12:18">
      <c r="L283" s="2"/>
      <c r="M283" s="2"/>
      <c r="N283" s="2"/>
      <c r="O283" s="2"/>
      <c r="P283" s="2"/>
      <c r="Q283" s="2"/>
      <c r="R283" s="2"/>
    </row>
    <row r="284" spans="12:18">
      <c r="L284" s="2"/>
      <c r="M284" s="2"/>
      <c r="N284" s="2"/>
      <c r="O284" s="2"/>
      <c r="P284" s="2"/>
      <c r="Q284" s="2"/>
      <c r="R284" s="2"/>
    </row>
    <row r="285" spans="12:18">
      <c r="L285" s="2"/>
      <c r="M285" s="2"/>
      <c r="N285" s="2"/>
      <c r="O285" s="2"/>
      <c r="P285" s="2"/>
      <c r="Q285" s="2"/>
      <c r="R285" s="2"/>
    </row>
    <row r="286" spans="12:18">
      <c r="L286" s="2"/>
      <c r="M286" s="2"/>
      <c r="N286" s="2"/>
      <c r="O286" s="2"/>
      <c r="P286" s="2"/>
      <c r="Q286" s="2"/>
      <c r="R286" s="2"/>
    </row>
    <row r="287" spans="12:18">
      <c r="L287" s="2"/>
      <c r="M287" s="2"/>
      <c r="N287" s="2"/>
      <c r="O287" s="2"/>
      <c r="P287" s="2"/>
      <c r="Q287" s="2"/>
      <c r="R287" s="2"/>
    </row>
    <row r="288" spans="12:18">
      <c r="L288" s="2"/>
      <c r="M288" s="2"/>
      <c r="N288" s="2"/>
      <c r="O288" s="2"/>
      <c r="P288" s="2"/>
      <c r="Q288" s="2"/>
      <c r="R288" s="2"/>
    </row>
    <row r="289" spans="12:18">
      <c r="L289" s="2"/>
      <c r="M289" s="2"/>
      <c r="N289" s="2"/>
      <c r="O289" s="2"/>
      <c r="P289" s="2"/>
      <c r="Q289" s="2"/>
      <c r="R289" s="2"/>
    </row>
    <row r="290" spans="12:18">
      <c r="L290" s="2"/>
      <c r="M290" s="2"/>
      <c r="N290" s="2"/>
      <c r="O290" s="2"/>
      <c r="P290" s="2"/>
      <c r="Q290" s="2"/>
      <c r="R290" s="2"/>
    </row>
    <row r="291" spans="12:18">
      <c r="L291" s="2"/>
      <c r="M291" s="2"/>
      <c r="N291" s="2"/>
      <c r="O291" s="2"/>
      <c r="P291" s="2"/>
      <c r="Q291" s="2"/>
      <c r="R291" s="2"/>
    </row>
    <row r="292" spans="12:18">
      <c r="L292" s="2"/>
      <c r="M292" s="2"/>
      <c r="N292" s="2"/>
      <c r="O292" s="2"/>
      <c r="P292" s="2"/>
      <c r="Q292" s="2"/>
      <c r="R292" s="2"/>
    </row>
    <row r="293" spans="12:18">
      <c r="L293" s="2"/>
      <c r="M293" s="2"/>
      <c r="N293" s="2"/>
      <c r="O293" s="2"/>
      <c r="P293" s="2"/>
      <c r="Q293" s="2"/>
      <c r="R293" s="2"/>
    </row>
    <row r="294" spans="12:18">
      <c r="L294" s="2"/>
      <c r="M294" s="2"/>
      <c r="N294" s="2"/>
      <c r="O294" s="2"/>
      <c r="P294" s="2"/>
      <c r="Q294" s="2"/>
      <c r="R294" s="2"/>
    </row>
    <row r="295" spans="12:18">
      <c r="L295" s="2"/>
      <c r="M295" s="2"/>
      <c r="N295" s="2"/>
      <c r="O295" s="2"/>
      <c r="P295" s="2"/>
      <c r="Q295" s="2"/>
      <c r="R295" s="2"/>
    </row>
    <row r="296" spans="12:18">
      <c r="L296" s="2"/>
      <c r="M296" s="2"/>
      <c r="N296" s="2"/>
      <c r="O296" s="2"/>
      <c r="P296" s="2"/>
      <c r="Q296" s="2"/>
      <c r="R296" s="2"/>
    </row>
    <row r="297" spans="12:18">
      <c r="L297" s="2"/>
      <c r="M297" s="2"/>
      <c r="N297" s="2"/>
      <c r="O297" s="2"/>
      <c r="P297" s="2"/>
      <c r="Q297" s="2"/>
      <c r="R297" s="2"/>
    </row>
    <row r="298" spans="12:18">
      <c r="L298" s="2"/>
      <c r="M298" s="2"/>
      <c r="N298" s="2"/>
      <c r="O298" s="2"/>
      <c r="P298" s="2"/>
      <c r="Q298" s="2"/>
      <c r="R298" s="2"/>
    </row>
    <row r="299" spans="12:18">
      <c r="L299" s="2"/>
      <c r="M299" s="2"/>
      <c r="N299" s="2"/>
      <c r="O299" s="2"/>
      <c r="P299" s="2"/>
      <c r="Q299" s="2"/>
      <c r="R299" s="2"/>
    </row>
    <row r="300" spans="12:18">
      <c r="L300" s="2"/>
      <c r="M300" s="2"/>
      <c r="N300" s="2"/>
      <c r="O300" s="2"/>
      <c r="P300" s="2"/>
      <c r="Q300" s="2"/>
      <c r="R300" s="2"/>
    </row>
    <row r="301" spans="12:18">
      <c r="L301" s="2"/>
      <c r="M301" s="2"/>
      <c r="N301" s="2"/>
      <c r="O301" s="2"/>
      <c r="P301" s="2"/>
      <c r="Q301" s="2"/>
      <c r="R301" s="2"/>
    </row>
    <row r="302" spans="12:18">
      <c r="L302" s="2"/>
      <c r="M302" s="2"/>
      <c r="N302" s="2"/>
      <c r="O302" s="2"/>
      <c r="P302" s="2"/>
      <c r="Q302" s="2"/>
      <c r="R302" s="2"/>
    </row>
    <row r="303" spans="12:18">
      <c r="L303" s="2"/>
      <c r="M303" s="2"/>
      <c r="N303" s="2"/>
      <c r="O303" s="2"/>
      <c r="P303" s="2"/>
      <c r="Q303" s="2"/>
      <c r="R303" s="2"/>
    </row>
    <row r="304" spans="12:18">
      <c r="L304" s="2"/>
      <c r="M304" s="2"/>
      <c r="N304" s="2"/>
      <c r="O304" s="2"/>
      <c r="P304" s="2"/>
      <c r="Q304" s="2"/>
      <c r="R304" s="2"/>
    </row>
    <row r="305" spans="12:18">
      <c r="L305" s="2"/>
      <c r="M305" s="2"/>
      <c r="N305" s="2"/>
      <c r="O305" s="2"/>
      <c r="P305" s="2"/>
      <c r="Q305" s="2"/>
      <c r="R305" s="2"/>
    </row>
    <row r="306" spans="12:18">
      <c r="L306" s="2"/>
      <c r="M306" s="2"/>
      <c r="N306" s="2"/>
      <c r="O306" s="2"/>
      <c r="P306" s="2"/>
      <c r="Q306" s="2"/>
      <c r="R306" s="2"/>
    </row>
    <row r="307" spans="12:18">
      <c r="L307" s="2"/>
      <c r="M307" s="2"/>
      <c r="N307" s="2"/>
      <c r="O307" s="2"/>
      <c r="P307" s="2"/>
      <c r="Q307" s="2"/>
      <c r="R307" s="2"/>
    </row>
    <row r="308" spans="12:18">
      <c r="L308" s="2"/>
      <c r="M308" s="2"/>
      <c r="N308" s="2"/>
      <c r="O308" s="2"/>
      <c r="P308" s="2"/>
      <c r="Q308" s="2"/>
      <c r="R308" s="2"/>
    </row>
    <row r="309" spans="12:18">
      <c r="L309" s="2"/>
      <c r="M309" s="2"/>
      <c r="N309" s="2"/>
      <c r="O309" s="2"/>
      <c r="P309" s="2"/>
      <c r="Q309" s="2"/>
      <c r="R309" s="2"/>
    </row>
    <row r="310" spans="12:18">
      <c r="L310" s="2"/>
      <c r="M310" s="2"/>
      <c r="N310" s="2"/>
      <c r="O310" s="2"/>
      <c r="P310" s="2"/>
      <c r="Q310" s="2"/>
      <c r="R310" s="2"/>
    </row>
    <row r="311" spans="12:18">
      <c r="L311" s="2"/>
      <c r="M311" s="2"/>
      <c r="N311" s="2"/>
      <c r="O311" s="2"/>
      <c r="P311" s="2"/>
      <c r="Q311" s="2"/>
      <c r="R311" s="2"/>
    </row>
    <row r="312" spans="12:18">
      <c r="L312" s="2"/>
      <c r="M312" s="2"/>
      <c r="N312" s="2"/>
      <c r="O312" s="2"/>
      <c r="P312" s="2"/>
      <c r="Q312" s="2"/>
      <c r="R312" s="2"/>
    </row>
    <row r="313" spans="12:18">
      <c r="L313" s="2"/>
      <c r="M313" s="2"/>
      <c r="N313" s="2"/>
      <c r="O313" s="2"/>
      <c r="P313" s="2"/>
      <c r="Q313" s="2"/>
      <c r="R313" s="2"/>
    </row>
    <row r="314" spans="12:18">
      <c r="L314" s="2"/>
      <c r="M314" s="2"/>
      <c r="N314" s="2"/>
      <c r="O314" s="2"/>
      <c r="P314" s="2"/>
      <c r="Q314" s="2"/>
      <c r="R314" s="2"/>
    </row>
    <row r="315" spans="12:18">
      <c r="L315" s="2"/>
      <c r="M315" s="2"/>
      <c r="N315" s="2"/>
      <c r="O315" s="2"/>
      <c r="P315" s="2"/>
      <c r="Q315" s="2"/>
      <c r="R315" s="2"/>
    </row>
    <row r="316" spans="12:18">
      <c r="L316" s="2"/>
      <c r="M316" s="2"/>
      <c r="N316" s="2"/>
      <c r="O316" s="2"/>
      <c r="P316" s="2"/>
      <c r="Q316" s="2"/>
      <c r="R316" s="2"/>
    </row>
    <row r="317" spans="12:18">
      <c r="L317" s="2"/>
      <c r="M317" s="2"/>
      <c r="N317" s="2"/>
      <c r="O317" s="2"/>
      <c r="P317" s="2"/>
      <c r="Q317" s="2"/>
      <c r="R317" s="2"/>
    </row>
    <row r="318" spans="12:18">
      <c r="L318" s="2"/>
      <c r="M318" s="2"/>
      <c r="N318" s="2"/>
      <c r="O318" s="2"/>
      <c r="P318" s="2"/>
      <c r="Q318" s="2"/>
      <c r="R318" s="2"/>
    </row>
    <row r="319" spans="12:18">
      <c r="L319" s="2"/>
      <c r="M319" s="2"/>
      <c r="N319" s="2"/>
      <c r="O319" s="2"/>
      <c r="P319" s="2"/>
      <c r="Q319" s="2"/>
      <c r="R319" s="2"/>
    </row>
    <row r="320" spans="12:18">
      <c r="L320" s="2"/>
      <c r="M320" s="2"/>
      <c r="N320" s="2"/>
      <c r="O320" s="2"/>
      <c r="P320" s="2"/>
      <c r="Q320" s="2"/>
      <c r="R320" s="2"/>
    </row>
    <row r="321" spans="12:18">
      <c r="L321" s="2"/>
      <c r="M321" s="2"/>
      <c r="N321" s="2"/>
      <c r="O321" s="2"/>
      <c r="P321" s="2"/>
      <c r="Q321" s="2"/>
      <c r="R321" s="2"/>
    </row>
    <row r="322" spans="12:18">
      <c r="L322" s="2"/>
      <c r="M322" s="2"/>
      <c r="N322" s="2"/>
      <c r="O322" s="2"/>
      <c r="P322" s="2"/>
      <c r="Q322" s="2"/>
      <c r="R322" s="2"/>
    </row>
    <row r="323" spans="12:18">
      <c r="L323" s="2"/>
      <c r="M323" s="2"/>
      <c r="N323" s="2"/>
      <c r="O323" s="2"/>
      <c r="P323" s="2"/>
      <c r="Q323" s="2"/>
      <c r="R323" s="2"/>
    </row>
    <row r="324" spans="12:18">
      <c r="L324" s="2"/>
      <c r="M324" s="2"/>
      <c r="N324" s="2"/>
      <c r="O324" s="2"/>
      <c r="P324" s="2"/>
      <c r="Q324" s="2"/>
      <c r="R324" s="2"/>
    </row>
    <row r="325" spans="12:18">
      <c r="L325" s="2"/>
      <c r="M325" s="2"/>
      <c r="N325" s="2"/>
      <c r="O325" s="2"/>
      <c r="P325" s="2"/>
      <c r="Q325" s="2"/>
      <c r="R325" s="2"/>
    </row>
    <row r="326" spans="12:18">
      <c r="L326" s="2"/>
      <c r="M326" s="2"/>
      <c r="N326" s="2"/>
      <c r="O326" s="2"/>
      <c r="P326" s="2"/>
      <c r="Q326" s="2"/>
      <c r="R326" s="2"/>
    </row>
  </sheetData>
  <sheetProtection algorithmName="SHA-256" hashValue="jMTI6LQVGaRCxwZssmOinrvyWlYBX12ikkOijv71G6o=" saltValue="32Kdk/etDmvmSgkmT3ZW8g==" spinCount="100000" sheet="1" formatRows="0"/>
  <mergeCells count="60">
    <mergeCell ref="B14:C14"/>
    <mergeCell ref="G14:J14"/>
    <mergeCell ref="B11:C11"/>
    <mergeCell ref="G11:J11"/>
    <mergeCell ref="B12:C12"/>
    <mergeCell ref="G12:J12"/>
    <mergeCell ref="B9:C9"/>
    <mergeCell ref="G9:J9"/>
    <mergeCell ref="B10:C10"/>
    <mergeCell ref="G10:J10"/>
    <mergeCell ref="B13:C13"/>
    <mergeCell ref="G13:J13"/>
    <mergeCell ref="B3:J3"/>
    <mergeCell ref="B4:J4"/>
    <mergeCell ref="B7:C7"/>
    <mergeCell ref="G7:J7"/>
    <mergeCell ref="B8:C8"/>
    <mergeCell ref="G8:J8"/>
    <mergeCell ref="B6:J6"/>
    <mergeCell ref="G19:J19"/>
    <mergeCell ref="B20:C20"/>
    <mergeCell ref="G20:J20"/>
    <mergeCell ref="B15:C15"/>
    <mergeCell ref="G15:J15"/>
    <mergeCell ref="B16:C16"/>
    <mergeCell ref="G16:J16"/>
    <mergeCell ref="B17:C17"/>
    <mergeCell ref="G17:J17"/>
    <mergeCell ref="B18:C18"/>
    <mergeCell ref="G18:J18"/>
    <mergeCell ref="B19:C19"/>
    <mergeCell ref="G32:J32"/>
    <mergeCell ref="G22:J22"/>
    <mergeCell ref="G23:J23"/>
    <mergeCell ref="G24:J24"/>
    <mergeCell ref="B21:C21"/>
    <mergeCell ref="G21:J21"/>
    <mergeCell ref="B27:J27"/>
    <mergeCell ref="B28:J28"/>
    <mergeCell ref="B22:C22"/>
    <mergeCell ref="B23:C23"/>
    <mergeCell ref="B24:C24"/>
    <mergeCell ref="B29:J29"/>
    <mergeCell ref="B30:J30"/>
    <mergeCell ref="B26:J26"/>
    <mergeCell ref="B32:F32"/>
    <mergeCell ref="B41:J41"/>
    <mergeCell ref="B36:J36"/>
    <mergeCell ref="G33:J33"/>
    <mergeCell ref="G35:J35"/>
    <mergeCell ref="C33:E33"/>
    <mergeCell ref="C35:E35"/>
    <mergeCell ref="C37:E37"/>
    <mergeCell ref="C38:E38"/>
    <mergeCell ref="C39:E39"/>
    <mergeCell ref="G37:J37"/>
    <mergeCell ref="G38:J38"/>
    <mergeCell ref="G39:J39"/>
    <mergeCell ref="B34:F34"/>
    <mergeCell ref="G34:J34"/>
  </mergeCells>
  <conditionalFormatting sqref="B37:B39">
    <cfRule type="containsText" dxfId="102" priority="21" operator="containsText" text="No input recorded">
      <formula>NOT(ISERROR(SEARCH("No input recorded",B37)))</formula>
    </cfRule>
  </conditionalFormatting>
  <conditionalFormatting sqref="B28:J31">
    <cfRule type="cellIs" dxfId="101" priority="26" operator="equal">
      <formula>"No input recorded. Click here to enter response in Part B."</formula>
    </cfRule>
  </conditionalFormatting>
  <conditionalFormatting sqref="C33:E33">
    <cfRule type="cellIs" dxfId="100" priority="25" operator="equal">
      <formula>"No input recorded. Click here to enter response in Part B."</formula>
    </cfRule>
  </conditionalFormatting>
  <conditionalFormatting sqref="C35:E35">
    <cfRule type="cellIs" dxfId="99" priority="24" operator="equal">
      <formula>"No input recorded. Click here to enter response in Part B."</formula>
    </cfRule>
  </conditionalFormatting>
  <conditionalFormatting sqref="C37:E39">
    <cfRule type="cellIs" dxfId="98" priority="18" operator="equal">
      <formula>"No input recorded. Click here to enter response in Part B."</formula>
    </cfRule>
  </conditionalFormatting>
  <conditionalFormatting sqref="D8:D10">
    <cfRule type="containsText" dxfId="97" priority="41" operator="containsText" text="Awaiting prioritisation">
      <formula>NOT(ISERROR(SEARCH("Awaiting prioritisation",D8)))</formula>
    </cfRule>
    <cfRule type="containsText" dxfId="96" priority="232" operator="containsText" text="Low">
      <formula>NOT(ISERROR(SEARCH("Low",D8)))</formula>
    </cfRule>
    <cfRule type="containsText" dxfId="95" priority="233" operator="containsText" text="Medium">
      <formula>NOT(ISERROR(SEARCH("Medium",D8)))</formula>
    </cfRule>
    <cfRule type="containsText" dxfId="94" priority="234" operator="containsText" text="High">
      <formula>NOT(ISERROR(SEARCH("High",D8)))</formula>
    </cfRule>
  </conditionalFormatting>
  <conditionalFormatting sqref="D12:D13">
    <cfRule type="containsText" dxfId="93" priority="39" operator="containsText" text="Awaiting prioritisation">
      <formula>NOT(ISERROR(SEARCH("Awaiting prioritisation",D12)))</formula>
    </cfRule>
    <cfRule type="containsText" dxfId="92" priority="176" operator="containsText" text="Low">
      <formula>NOT(ISERROR(SEARCH("Low",D12)))</formula>
    </cfRule>
    <cfRule type="containsText" dxfId="91" priority="177" operator="containsText" text="Medium">
      <formula>NOT(ISERROR(SEARCH("Medium",D12)))</formula>
    </cfRule>
    <cfRule type="containsText" dxfId="90" priority="178" operator="containsText" text="High">
      <formula>NOT(ISERROR(SEARCH("High",D12)))</formula>
    </cfRule>
  </conditionalFormatting>
  <conditionalFormatting sqref="D15:D24">
    <cfRule type="containsText" dxfId="89" priority="29" operator="containsText" text="Awaiting prioritisation">
      <formula>NOT(ISERROR(SEARCH("Awaiting prioritisation",D15)))</formula>
    </cfRule>
    <cfRule type="containsText" dxfId="88" priority="167" operator="containsText" text="Low">
      <formula>NOT(ISERROR(SEARCH("Low",D15)))</formula>
    </cfRule>
    <cfRule type="containsText" dxfId="87" priority="168" operator="containsText" text="Medium">
      <formula>NOT(ISERROR(SEARCH("Medium",D15)))</formula>
    </cfRule>
    <cfRule type="containsText" dxfId="86" priority="169" operator="containsText" text="High">
      <formula>NOT(ISERROR(SEARCH("High",D15)))</formula>
    </cfRule>
  </conditionalFormatting>
  <conditionalFormatting sqref="E8:E10">
    <cfRule type="beginsWith" dxfId="85" priority="15" operator="beginsWith" text="No rationale recorded">
      <formula>LEFT(E8,LEN("No rationale recorded"))="No rationale recorded"</formula>
    </cfRule>
  </conditionalFormatting>
  <conditionalFormatting sqref="E12:E13">
    <cfRule type="beginsWith" dxfId="84" priority="13" operator="beginsWith" text="No rationale recorded">
      <formula>LEFT(E12,LEN("No rationale recorded"))="No rationale recorded"</formula>
    </cfRule>
  </conditionalFormatting>
  <conditionalFormatting sqref="E15:E24">
    <cfRule type="beginsWith" dxfId="83" priority="2" operator="beginsWith" text="No rationale recorded">
      <formula>LEFT(E15,LEN("No rationale recorded"))="No rationale recorded"</formula>
    </cfRule>
  </conditionalFormatting>
  <dataValidations count="2">
    <dataValidation allowBlank="1" showInputMessage="1" showErrorMessage="1" prompt="Please input any additional data sources you may have regarding Attraction_x000a_" sqref="B9" xr:uid="{00000000-0002-0000-1000-000000000000}"/>
    <dataValidation allowBlank="1" showErrorMessage="1" sqref="B13:C13" xr:uid="{00000000-0002-0000-1000-000001000000}"/>
  </dataValidations>
  <pageMargins left="0.7" right="0.7" top="0.75" bottom="0.75" header="0.3" footer="0.3"/>
  <pageSetup paperSize="30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275D3A"/>
  </sheetPr>
  <dimension ref="A1:AB75"/>
  <sheetViews>
    <sheetView showGridLines="0" zoomScaleNormal="100" workbookViewId="0"/>
  </sheetViews>
  <sheetFormatPr defaultColWidth="9.453125" defaultRowHeight="14.5"/>
  <cols>
    <col min="2" max="2" width="44.453125" customWidth="1"/>
    <col min="3" max="13" width="9.453125" customWidth="1"/>
    <col min="14" max="20" width="9.453125" style="38"/>
    <col min="21" max="28" width="9.453125" style="2"/>
  </cols>
  <sheetData>
    <row r="1" spans="1:28" ht="94.5" customHeight="1">
      <c r="A1" s="2"/>
      <c r="B1" s="2"/>
      <c r="C1" s="2"/>
      <c r="D1" s="2"/>
      <c r="E1" s="2"/>
      <c r="F1" s="2"/>
      <c r="G1" s="2"/>
      <c r="H1" s="2"/>
      <c r="I1" s="2"/>
      <c r="J1" s="2"/>
      <c r="K1" s="2"/>
      <c r="L1" s="2"/>
      <c r="M1" s="2"/>
    </row>
    <row r="2" spans="1:28" ht="145.5" customHeight="1">
      <c r="A2" s="2"/>
      <c r="B2" s="371" t="s">
        <v>80</v>
      </c>
      <c r="C2" s="2"/>
      <c r="D2" s="2"/>
      <c r="E2" s="2"/>
      <c r="F2" s="2"/>
      <c r="G2" s="2"/>
      <c r="H2" s="2"/>
      <c r="I2" s="2"/>
      <c r="J2" s="2"/>
      <c r="K2" s="2"/>
      <c r="L2" s="2"/>
      <c r="M2" s="2"/>
    </row>
    <row r="3" spans="1:28" ht="108" customHeight="1">
      <c r="A3" s="2"/>
      <c r="B3" s="569" t="s">
        <v>637</v>
      </c>
      <c r="C3" s="569"/>
      <c r="D3" s="569"/>
      <c r="E3" s="569"/>
      <c r="F3" s="569"/>
      <c r="G3" s="569"/>
      <c r="H3" s="569"/>
      <c r="I3" s="569"/>
      <c r="J3" s="569"/>
      <c r="K3" s="569"/>
      <c r="L3" s="569"/>
      <c r="M3" s="139"/>
    </row>
    <row r="4" spans="1:28" ht="47.5" customHeight="1">
      <c r="A4" s="2"/>
      <c r="B4" s="372" t="s">
        <v>154</v>
      </c>
      <c r="C4" s="2"/>
      <c r="D4" s="2"/>
      <c r="E4" s="2"/>
      <c r="F4" s="2"/>
      <c r="G4" s="2"/>
      <c r="H4" s="2"/>
      <c r="I4" s="2"/>
      <c r="J4" s="2"/>
      <c r="K4" s="2"/>
      <c r="L4" s="2"/>
      <c r="M4" s="2"/>
    </row>
    <row r="5" spans="1:28" ht="7.5" customHeight="1">
      <c r="A5" s="2"/>
      <c r="B5" s="372"/>
      <c r="C5" s="2"/>
      <c r="D5" s="2"/>
      <c r="E5" s="2"/>
      <c r="F5" s="2"/>
      <c r="G5" s="2"/>
      <c r="H5" s="2"/>
      <c r="I5" s="2"/>
      <c r="J5" s="2"/>
      <c r="K5" s="2"/>
      <c r="L5" s="2"/>
      <c r="M5" s="2"/>
    </row>
    <row r="6" spans="1:28" ht="166.5" customHeight="1">
      <c r="A6" s="2"/>
      <c r="B6" s="833" t="s">
        <v>560</v>
      </c>
      <c r="C6" s="834"/>
      <c r="D6" s="834"/>
      <c r="E6" s="834"/>
      <c r="F6" s="834"/>
      <c r="G6" s="834"/>
      <c r="H6" s="834"/>
      <c r="I6" s="834"/>
      <c r="J6" s="834"/>
      <c r="K6" s="834"/>
      <c r="L6" s="834"/>
      <c r="M6" s="373"/>
    </row>
    <row r="7" spans="1:28" ht="86.25" customHeight="1">
      <c r="A7" s="2"/>
      <c r="B7" s="836" t="s">
        <v>561</v>
      </c>
      <c r="C7" s="836"/>
      <c r="D7" s="836"/>
      <c r="E7" s="836"/>
      <c r="F7" s="836"/>
      <c r="G7" s="836"/>
      <c r="H7" s="836"/>
      <c r="I7" s="836"/>
      <c r="J7" s="836"/>
      <c r="K7" s="836"/>
      <c r="L7" s="836"/>
      <c r="M7" s="373"/>
    </row>
    <row r="8" spans="1:28" ht="211.5" customHeight="1">
      <c r="A8" s="2"/>
      <c r="B8" s="794" t="s">
        <v>540</v>
      </c>
      <c r="C8" s="794"/>
      <c r="D8" s="794"/>
      <c r="E8" s="794"/>
      <c r="F8" s="794"/>
      <c r="G8" s="794"/>
      <c r="H8" s="794"/>
      <c r="I8" s="794"/>
      <c r="J8" s="794"/>
      <c r="K8" s="794"/>
      <c r="L8" s="794"/>
      <c r="M8" s="373"/>
    </row>
    <row r="9" spans="1:28" ht="185.15" customHeight="1">
      <c r="A9" s="2"/>
      <c r="B9" s="835" t="s">
        <v>698</v>
      </c>
      <c r="C9" s="835"/>
      <c r="D9" s="835"/>
      <c r="E9" s="835"/>
      <c r="F9" s="835"/>
      <c r="G9" s="835"/>
      <c r="H9" s="835"/>
      <c r="I9" s="835"/>
      <c r="J9" s="835"/>
      <c r="K9" s="835"/>
      <c r="L9" s="835"/>
      <c r="M9" s="373"/>
    </row>
    <row r="10" spans="1:28" ht="54" customHeight="1">
      <c r="A10" s="2"/>
      <c r="B10" s="835" t="s">
        <v>564</v>
      </c>
      <c r="C10" s="835"/>
      <c r="D10" s="835"/>
      <c r="E10" s="835"/>
      <c r="F10" s="835"/>
      <c r="G10" s="835"/>
      <c r="H10" s="835"/>
      <c r="I10" s="835"/>
      <c r="J10" s="835"/>
      <c r="K10" s="835"/>
      <c r="L10" s="835"/>
      <c r="M10" s="373"/>
    </row>
    <row r="11" spans="1:28" ht="109.5" customHeight="1">
      <c r="A11" s="2"/>
      <c r="B11" s="830" t="s">
        <v>562</v>
      </c>
      <c r="C11" s="830"/>
      <c r="D11" s="830"/>
      <c r="E11" s="830"/>
      <c r="F11" s="830"/>
      <c r="G11" s="830"/>
      <c r="H11" s="830"/>
      <c r="I11" s="830"/>
      <c r="J11" s="830"/>
      <c r="K11" s="830"/>
      <c r="L11" s="830"/>
      <c r="M11" s="373"/>
    </row>
    <row r="12" spans="1:28" ht="81" customHeight="1">
      <c r="A12" s="2"/>
      <c r="B12" s="830" t="s">
        <v>563</v>
      </c>
      <c r="C12" s="830"/>
      <c r="D12" s="830"/>
      <c r="E12" s="830"/>
      <c r="F12" s="830"/>
      <c r="G12" s="830"/>
      <c r="H12" s="830"/>
      <c r="I12" s="830"/>
      <c r="J12" s="830"/>
      <c r="K12" s="830"/>
      <c r="L12" s="830"/>
      <c r="M12" s="373"/>
      <c r="O12" s="374"/>
    </row>
    <row r="13" spans="1:28" s="10" customFormat="1" ht="33" customHeight="1">
      <c r="A13" s="2"/>
      <c r="B13" s="832" t="s">
        <v>323</v>
      </c>
      <c r="C13" s="832"/>
      <c r="D13" s="832"/>
      <c r="E13" s="832"/>
      <c r="F13" s="832"/>
      <c r="G13" s="832"/>
      <c r="H13" s="832"/>
      <c r="I13" s="832"/>
      <c r="J13" s="832"/>
      <c r="K13" s="832"/>
      <c r="L13" s="832"/>
      <c r="M13" s="2"/>
      <c r="N13" s="38"/>
      <c r="O13" s="38"/>
      <c r="P13" s="38"/>
      <c r="Q13" s="38"/>
      <c r="R13" s="38"/>
      <c r="S13" s="38"/>
      <c r="T13" s="38"/>
      <c r="U13" s="2"/>
      <c r="V13" s="2"/>
      <c r="W13" s="2"/>
      <c r="X13" s="2"/>
      <c r="Y13" s="2"/>
      <c r="Z13" s="2"/>
      <c r="AA13" s="9"/>
      <c r="AB13" s="9"/>
    </row>
    <row r="14" spans="1:28" s="10" customFormat="1" ht="60.65" customHeight="1">
      <c r="A14" s="2"/>
      <c r="B14" s="575" t="s">
        <v>483</v>
      </c>
      <c r="C14" s="575"/>
      <c r="D14" s="575"/>
      <c r="E14" s="575"/>
      <c r="F14" s="575"/>
      <c r="G14" s="575"/>
      <c r="H14" s="575"/>
      <c r="I14" s="575"/>
      <c r="J14" s="575"/>
      <c r="K14" s="575"/>
      <c r="L14" s="575"/>
      <c r="M14" s="11"/>
      <c r="N14" s="11"/>
      <c r="O14" s="11"/>
      <c r="P14" s="11"/>
      <c r="Q14" s="11"/>
      <c r="R14" s="11"/>
      <c r="S14" s="11"/>
      <c r="T14" s="11"/>
      <c r="U14" s="9"/>
      <c r="V14" s="9"/>
      <c r="W14" s="9"/>
      <c r="X14" s="9"/>
      <c r="Y14" s="9"/>
      <c r="Z14" s="9"/>
      <c r="AA14" s="9"/>
      <c r="AB14" s="9"/>
    </row>
    <row r="15" spans="1:28" ht="43" customHeight="1" thickBot="1">
      <c r="A15" s="2"/>
      <c r="B15" s="270" t="s">
        <v>472</v>
      </c>
      <c r="C15" s="829" t="s">
        <v>471</v>
      </c>
      <c r="D15" s="829"/>
      <c r="E15" s="829"/>
      <c r="F15" s="829"/>
      <c r="G15" s="829"/>
      <c r="H15" s="829"/>
      <c r="I15" s="831" t="s">
        <v>470</v>
      </c>
      <c r="J15" s="831"/>
      <c r="K15" s="831" t="s">
        <v>189</v>
      </c>
      <c r="L15" s="831"/>
      <c r="M15" s="271"/>
    </row>
    <row r="16" spans="1:28" s="8" customFormat="1" ht="119.5" customHeight="1" thickTop="1" thickBot="1">
      <c r="A16" s="13"/>
      <c r="B16" s="272" t="s">
        <v>473</v>
      </c>
      <c r="C16" s="613" t="s">
        <v>474</v>
      </c>
      <c r="D16" s="615"/>
      <c r="E16" s="615"/>
      <c r="F16" s="615"/>
      <c r="G16" s="615"/>
      <c r="H16" s="824"/>
      <c r="I16" s="613"/>
      <c r="J16" s="824"/>
      <c r="K16" s="825"/>
      <c r="L16" s="826"/>
      <c r="M16" s="13"/>
      <c r="N16" s="375"/>
      <c r="O16" s="375"/>
      <c r="P16" s="375"/>
      <c r="Q16" s="375"/>
      <c r="R16" s="375"/>
      <c r="S16" s="375"/>
      <c r="T16" s="375"/>
      <c r="U16" s="13"/>
      <c r="V16" s="13"/>
      <c r="W16" s="13"/>
      <c r="X16" s="13"/>
      <c r="Y16" s="13"/>
      <c r="Z16" s="13"/>
      <c r="AA16" s="13"/>
      <c r="AB16" s="13"/>
    </row>
    <row r="17" spans="1:28" s="8" customFormat="1" ht="111" customHeight="1" thickTop="1" thickBot="1">
      <c r="A17" s="13"/>
      <c r="B17" s="376"/>
      <c r="C17" s="564"/>
      <c r="D17" s="565"/>
      <c r="E17" s="565"/>
      <c r="F17" s="565"/>
      <c r="G17" s="565"/>
      <c r="H17" s="708"/>
      <c r="I17" s="564"/>
      <c r="J17" s="708"/>
      <c r="K17" s="827"/>
      <c r="L17" s="828"/>
      <c r="M17" s="13"/>
      <c r="N17" s="375"/>
      <c r="O17" s="375"/>
      <c r="P17" s="375"/>
      <c r="Q17" s="375"/>
      <c r="R17" s="375"/>
      <c r="S17" s="375"/>
      <c r="T17" s="375"/>
      <c r="U17" s="13"/>
      <c r="V17" s="13"/>
      <c r="W17" s="13"/>
      <c r="X17" s="13"/>
      <c r="Y17" s="13"/>
      <c r="Z17" s="13"/>
      <c r="AA17" s="13"/>
      <c r="AB17" s="13"/>
    </row>
    <row r="18" spans="1:28" s="8" customFormat="1" ht="120" customHeight="1" thickTop="1" thickBot="1">
      <c r="A18" s="13"/>
      <c r="B18" s="272" t="s">
        <v>473</v>
      </c>
      <c r="C18" s="613" t="s">
        <v>474</v>
      </c>
      <c r="D18" s="615"/>
      <c r="E18" s="615"/>
      <c r="F18" s="615"/>
      <c r="G18" s="615"/>
      <c r="H18" s="824"/>
      <c r="I18" s="613"/>
      <c r="J18" s="824"/>
      <c r="K18" s="825"/>
      <c r="L18" s="826"/>
      <c r="M18" s="13"/>
      <c r="N18" s="375"/>
      <c r="O18" s="375"/>
      <c r="P18" s="375"/>
      <c r="Q18" s="375"/>
      <c r="R18" s="375"/>
      <c r="S18" s="375"/>
      <c r="T18" s="375"/>
      <c r="U18" s="13"/>
      <c r="V18" s="13"/>
      <c r="W18" s="13"/>
      <c r="X18" s="13"/>
      <c r="Y18" s="13"/>
      <c r="Z18" s="13"/>
      <c r="AA18" s="13"/>
      <c r="AB18" s="13"/>
    </row>
    <row r="19" spans="1:28" s="8" customFormat="1" ht="111" customHeight="1" thickTop="1" thickBot="1">
      <c r="A19" s="13"/>
      <c r="B19" s="376"/>
      <c r="C19" s="564"/>
      <c r="D19" s="565"/>
      <c r="E19" s="565"/>
      <c r="F19" s="565"/>
      <c r="G19" s="565"/>
      <c r="H19" s="708"/>
      <c r="I19" s="564"/>
      <c r="J19" s="708"/>
      <c r="K19" s="827"/>
      <c r="L19" s="828"/>
      <c r="M19" s="13"/>
      <c r="N19" s="375"/>
      <c r="O19" s="375"/>
      <c r="P19" s="375"/>
      <c r="Q19" s="375"/>
      <c r="R19" s="375"/>
      <c r="S19" s="375"/>
      <c r="T19" s="375"/>
      <c r="U19" s="13"/>
      <c r="V19" s="13"/>
      <c r="W19" s="13"/>
      <c r="X19" s="13"/>
      <c r="Y19" s="13"/>
      <c r="Z19" s="13"/>
      <c r="AA19" s="13"/>
      <c r="AB19" s="13"/>
    </row>
    <row r="20" spans="1:28" s="8" customFormat="1" ht="119.5" customHeight="1" thickTop="1" thickBot="1">
      <c r="A20" s="13"/>
      <c r="B20" s="272" t="s">
        <v>473</v>
      </c>
      <c r="C20" s="613" t="s">
        <v>474</v>
      </c>
      <c r="D20" s="615"/>
      <c r="E20" s="615"/>
      <c r="F20" s="615"/>
      <c r="G20" s="615"/>
      <c r="H20" s="824"/>
      <c r="I20" s="613"/>
      <c r="J20" s="824"/>
      <c r="K20" s="825"/>
      <c r="L20" s="826"/>
      <c r="M20" s="13"/>
      <c r="N20" s="375"/>
      <c r="O20" s="375"/>
      <c r="P20" s="375"/>
      <c r="Q20" s="375"/>
      <c r="R20" s="375"/>
      <c r="S20" s="375"/>
      <c r="T20" s="375"/>
      <c r="U20" s="13"/>
      <c r="V20" s="13"/>
      <c r="W20" s="13"/>
      <c r="X20" s="13"/>
      <c r="Y20" s="13"/>
      <c r="Z20" s="13"/>
      <c r="AA20" s="13"/>
      <c r="AB20" s="13"/>
    </row>
    <row r="21" spans="1:28" ht="111" customHeight="1" thickTop="1" thickBot="1">
      <c r="A21" s="2"/>
      <c r="B21" s="376"/>
      <c r="C21" s="564"/>
      <c r="D21" s="565"/>
      <c r="E21" s="565"/>
      <c r="F21" s="565"/>
      <c r="G21" s="565"/>
      <c r="H21" s="708"/>
      <c r="I21" s="564"/>
      <c r="J21" s="708"/>
      <c r="K21" s="827"/>
      <c r="L21" s="828"/>
      <c r="M21" s="13"/>
    </row>
    <row r="22" spans="1:28" ht="37.5" customHeight="1" thickTop="1">
      <c r="A22" s="2"/>
      <c r="B22" s="2"/>
      <c r="C22" s="2"/>
      <c r="D22" s="2"/>
      <c r="E22" s="2"/>
      <c r="F22" s="2"/>
      <c r="G22" s="2"/>
      <c r="H22" s="2"/>
      <c r="I22" s="2"/>
      <c r="J22" s="2"/>
      <c r="K22" s="2"/>
      <c r="L22" s="2"/>
      <c r="M22" s="2"/>
    </row>
    <row r="23" spans="1:28" s="86" customFormat="1" ht="8.5" customHeight="1">
      <c r="A23" s="85"/>
      <c r="B23" s="2"/>
      <c r="C23" s="2"/>
      <c r="D23" s="2"/>
      <c r="E23" s="2"/>
      <c r="F23" s="2"/>
      <c r="G23" s="2"/>
      <c r="H23" s="2"/>
      <c r="I23" s="2"/>
      <c r="J23" s="2"/>
      <c r="K23" s="2"/>
      <c r="L23" s="2"/>
      <c r="M23" s="2"/>
      <c r="N23" s="38"/>
      <c r="O23" s="38"/>
      <c r="P23" s="38"/>
      <c r="Q23" s="38"/>
      <c r="R23" s="38"/>
      <c r="S23" s="38"/>
      <c r="T23" s="38"/>
      <c r="U23" s="85"/>
      <c r="V23" s="85"/>
      <c r="W23" s="85"/>
      <c r="X23" s="85"/>
      <c r="Y23" s="85"/>
      <c r="Z23" s="85"/>
      <c r="AA23" s="85"/>
      <c r="AB23" s="85"/>
    </row>
    <row r="24" spans="1:28">
      <c r="A24" s="2"/>
      <c r="B24" s="85"/>
      <c r="C24" s="85"/>
      <c r="D24" s="85"/>
      <c r="E24" s="85"/>
      <c r="F24" s="85"/>
      <c r="G24" s="85"/>
      <c r="H24" s="85"/>
      <c r="I24" s="85"/>
      <c r="J24" s="85"/>
      <c r="K24" s="85"/>
      <c r="L24" s="265" t="s">
        <v>744</v>
      </c>
      <c r="M24" s="2"/>
    </row>
    <row r="25" spans="1:28" ht="27.75" customHeight="1">
      <c r="A25" s="85"/>
      <c r="B25" s="2"/>
      <c r="C25" s="2"/>
      <c r="D25" s="2"/>
      <c r="E25" s="2"/>
      <c r="F25" s="2"/>
      <c r="G25" s="2"/>
      <c r="H25" s="2"/>
      <c r="I25" s="2"/>
      <c r="J25" s="2"/>
      <c r="K25" s="2"/>
      <c r="L25" s="2"/>
      <c r="M25" s="2"/>
    </row>
    <row r="26" spans="1:28" s="2" customFormat="1" ht="29.25" customHeight="1">
      <c r="N26" s="38"/>
      <c r="O26" s="38"/>
      <c r="P26" s="38"/>
      <c r="Q26" s="38"/>
      <c r="R26" s="38"/>
      <c r="S26" s="38"/>
      <c r="T26" s="38"/>
    </row>
    <row r="27" spans="1:28" s="2" customFormat="1" ht="63" customHeight="1">
      <c r="N27" s="38"/>
      <c r="O27" s="38"/>
      <c r="P27" s="38"/>
      <c r="Q27" s="38"/>
      <c r="R27" s="38"/>
      <c r="S27" s="38"/>
      <c r="T27" s="38"/>
    </row>
    <row r="28" spans="1:28" s="2" customFormat="1" ht="30" customHeight="1">
      <c r="N28" s="38"/>
      <c r="O28" s="38"/>
      <c r="P28" s="38"/>
      <c r="Q28" s="38"/>
      <c r="R28" s="38"/>
      <c r="S28" s="38"/>
      <c r="T28" s="38"/>
    </row>
    <row r="29" spans="1:28" s="2" customFormat="1">
      <c r="N29" s="38"/>
      <c r="O29" s="38"/>
      <c r="P29" s="38"/>
      <c r="Q29" s="38"/>
      <c r="R29" s="38"/>
      <c r="S29" s="38"/>
      <c r="T29" s="38"/>
    </row>
    <row r="30" spans="1:28" s="2" customFormat="1">
      <c r="N30" s="38"/>
      <c r="O30" s="38"/>
      <c r="P30" s="38"/>
      <c r="Q30" s="38"/>
      <c r="R30" s="38"/>
      <c r="S30" s="38"/>
      <c r="T30" s="38"/>
    </row>
    <row r="31" spans="1:28" s="2" customFormat="1">
      <c r="N31" s="38"/>
      <c r="O31" s="38"/>
      <c r="P31" s="38"/>
      <c r="Q31" s="38"/>
      <c r="R31" s="38"/>
      <c r="S31" s="38"/>
      <c r="T31" s="38"/>
    </row>
    <row r="32" spans="1:28" s="2" customFormat="1">
      <c r="N32" s="38"/>
      <c r="O32" s="38"/>
      <c r="P32" s="38"/>
      <c r="Q32" s="38"/>
      <c r="R32" s="38"/>
      <c r="S32" s="38"/>
      <c r="T32" s="38"/>
    </row>
    <row r="33" spans="14:20" s="2" customFormat="1">
      <c r="N33" s="38"/>
      <c r="O33" s="38"/>
      <c r="P33" s="38"/>
      <c r="Q33" s="38"/>
      <c r="R33" s="38"/>
      <c r="S33" s="38"/>
      <c r="T33" s="38"/>
    </row>
    <row r="34" spans="14:20" s="2" customFormat="1">
      <c r="N34" s="38"/>
      <c r="O34" s="38"/>
      <c r="P34" s="38"/>
      <c r="Q34" s="38"/>
      <c r="R34" s="38"/>
      <c r="S34" s="38"/>
      <c r="T34" s="38"/>
    </row>
    <row r="35" spans="14:20" s="2" customFormat="1">
      <c r="N35" s="38"/>
      <c r="O35" s="38"/>
      <c r="P35" s="38"/>
      <c r="Q35" s="38"/>
      <c r="R35" s="38"/>
      <c r="S35" s="38"/>
      <c r="T35" s="38"/>
    </row>
    <row r="36" spans="14:20" s="2" customFormat="1">
      <c r="N36" s="38"/>
      <c r="O36" s="38"/>
      <c r="P36" s="38"/>
      <c r="Q36" s="38"/>
      <c r="R36" s="38"/>
      <c r="S36" s="38"/>
      <c r="T36" s="38"/>
    </row>
    <row r="37" spans="14:20" s="2" customFormat="1" ht="19.5" customHeight="1">
      <c r="N37" s="38"/>
      <c r="O37" s="38"/>
      <c r="P37" s="38"/>
      <c r="Q37" s="38"/>
      <c r="R37" s="38"/>
      <c r="S37" s="38"/>
      <c r="T37" s="38"/>
    </row>
    <row r="38" spans="14:20" s="2" customFormat="1">
      <c r="N38" s="38"/>
      <c r="O38" s="38"/>
      <c r="P38" s="38"/>
      <c r="Q38" s="38"/>
      <c r="R38" s="38"/>
      <c r="S38" s="38"/>
      <c r="T38" s="38"/>
    </row>
    <row r="39" spans="14:20" s="2" customFormat="1">
      <c r="N39" s="38"/>
      <c r="O39" s="38"/>
      <c r="P39" s="38"/>
      <c r="Q39" s="38"/>
      <c r="R39" s="38"/>
      <c r="S39" s="38"/>
      <c r="T39" s="38"/>
    </row>
    <row r="40" spans="14:20" s="2" customFormat="1">
      <c r="N40" s="38"/>
      <c r="O40" s="38"/>
      <c r="P40" s="38"/>
      <c r="Q40" s="38"/>
      <c r="R40" s="38"/>
      <c r="S40" s="38"/>
      <c r="T40" s="38"/>
    </row>
    <row r="41" spans="14:20" s="2" customFormat="1">
      <c r="N41" s="38"/>
      <c r="O41" s="38"/>
      <c r="P41" s="38"/>
      <c r="Q41" s="38"/>
      <c r="R41" s="38"/>
      <c r="S41" s="38"/>
      <c r="T41" s="38"/>
    </row>
    <row r="42" spans="14:20" s="2" customFormat="1">
      <c r="N42" s="38"/>
      <c r="O42" s="38"/>
      <c r="P42" s="38"/>
      <c r="Q42" s="38"/>
      <c r="R42" s="38"/>
      <c r="S42" s="38"/>
      <c r="T42" s="38"/>
    </row>
    <row r="43" spans="14:20" s="2" customFormat="1">
      <c r="N43" s="38"/>
      <c r="O43" s="38"/>
      <c r="P43" s="38"/>
      <c r="Q43" s="38"/>
      <c r="R43" s="38"/>
      <c r="S43" s="38"/>
      <c r="T43" s="38"/>
    </row>
    <row r="44" spans="14:20" s="2" customFormat="1">
      <c r="N44" s="38"/>
      <c r="O44" s="38"/>
      <c r="P44" s="38"/>
      <c r="Q44" s="38"/>
      <c r="R44" s="38"/>
      <c r="S44" s="38"/>
      <c r="T44" s="38"/>
    </row>
    <row r="45" spans="14:20" s="2" customFormat="1">
      <c r="N45" s="38"/>
      <c r="O45" s="38"/>
      <c r="P45" s="38"/>
      <c r="Q45" s="38"/>
      <c r="R45" s="38"/>
      <c r="S45" s="38"/>
      <c r="T45" s="38"/>
    </row>
    <row r="46" spans="14:20" s="2" customFormat="1">
      <c r="N46" s="38"/>
      <c r="O46" s="38"/>
      <c r="P46" s="38"/>
      <c r="Q46" s="38"/>
      <c r="R46" s="38"/>
      <c r="S46" s="38"/>
      <c r="T46" s="38"/>
    </row>
    <row r="47" spans="14:20" s="2" customFormat="1">
      <c r="N47" s="38"/>
      <c r="O47" s="38"/>
      <c r="P47" s="38"/>
      <c r="Q47" s="38"/>
      <c r="R47" s="38"/>
      <c r="S47" s="38"/>
      <c r="T47" s="38"/>
    </row>
    <row r="48" spans="14:20" s="2" customFormat="1">
      <c r="N48" s="38"/>
      <c r="O48" s="38"/>
      <c r="P48" s="38"/>
      <c r="Q48" s="38"/>
      <c r="R48" s="38"/>
      <c r="S48" s="38"/>
      <c r="T48" s="38"/>
    </row>
    <row r="49" spans="14:20" s="2" customFormat="1">
      <c r="N49" s="38"/>
      <c r="O49" s="38"/>
      <c r="P49" s="38"/>
      <c r="Q49" s="38"/>
      <c r="R49" s="38"/>
      <c r="S49" s="38"/>
      <c r="T49" s="38"/>
    </row>
    <row r="50" spans="14:20" s="2" customFormat="1">
      <c r="N50" s="38"/>
      <c r="O50" s="38"/>
      <c r="P50" s="38"/>
      <c r="Q50" s="38"/>
      <c r="R50" s="38"/>
      <c r="S50" s="38"/>
      <c r="T50" s="38"/>
    </row>
    <row r="51" spans="14:20" s="2" customFormat="1">
      <c r="N51" s="38"/>
      <c r="O51" s="38"/>
      <c r="P51" s="38"/>
      <c r="Q51" s="38"/>
      <c r="R51" s="38"/>
      <c r="S51" s="38"/>
      <c r="T51" s="38"/>
    </row>
    <row r="52" spans="14:20" s="2" customFormat="1">
      <c r="N52" s="38"/>
      <c r="O52" s="38"/>
      <c r="P52" s="38"/>
      <c r="Q52" s="38"/>
      <c r="R52" s="38"/>
      <c r="S52" s="38"/>
      <c r="T52" s="38"/>
    </row>
    <row r="53" spans="14:20" s="2" customFormat="1">
      <c r="N53" s="38"/>
      <c r="O53" s="38"/>
      <c r="P53" s="38"/>
      <c r="Q53" s="38"/>
      <c r="R53" s="38"/>
      <c r="S53" s="38"/>
      <c r="T53" s="38"/>
    </row>
    <row r="54" spans="14:20" s="2" customFormat="1">
      <c r="N54" s="38"/>
      <c r="O54" s="38"/>
      <c r="P54" s="38"/>
      <c r="Q54" s="38"/>
      <c r="R54" s="38"/>
      <c r="S54" s="38"/>
      <c r="T54" s="38"/>
    </row>
    <row r="55" spans="14:20" s="2" customFormat="1">
      <c r="N55" s="38"/>
      <c r="O55" s="38"/>
      <c r="P55" s="38"/>
      <c r="Q55" s="38"/>
      <c r="R55" s="38"/>
      <c r="S55" s="38"/>
      <c r="T55" s="38"/>
    </row>
    <row r="56" spans="14:20" s="2" customFormat="1">
      <c r="N56" s="38"/>
      <c r="O56" s="38"/>
      <c r="P56" s="38"/>
      <c r="Q56" s="38"/>
      <c r="R56" s="38"/>
      <c r="S56" s="38"/>
      <c r="T56" s="38"/>
    </row>
    <row r="57" spans="14:20" s="2" customFormat="1">
      <c r="N57" s="38"/>
      <c r="O57" s="38"/>
      <c r="P57" s="38"/>
      <c r="Q57" s="38"/>
      <c r="R57" s="38"/>
      <c r="S57" s="38"/>
      <c r="T57" s="38"/>
    </row>
    <row r="58" spans="14:20" s="2" customFormat="1">
      <c r="N58" s="38"/>
      <c r="O58" s="38"/>
      <c r="P58" s="38"/>
      <c r="Q58" s="38"/>
      <c r="R58" s="38"/>
      <c r="S58" s="38"/>
      <c r="T58" s="38"/>
    </row>
    <row r="59" spans="14:20" s="2" customFormat="1">
      <c r="N59" s="38"/>
      <c r="O59" s="38"/>
      <c r="P59" s="38"/>
      <c r="Q59" s="38"/>
      <c r="R59" s="38"/>
      <c r="S59" s="38"/>
      <c r="T59" s="38"/>
    </row>
    <row r="60" spans="14:20" s="2" customFormat="1">
      <c r="N60" s="38"/>
      <c r="O60" s="38"/>
      <c r="P60" s="38"/>
      <c r="Q60" s="38"/>
      <c r="R60" s="38"/>
      <c r="S60" s="38"/>
      <c r="T60" s="38"/>
    </row>
    <row r="61" spans="14:20" s="2" customFormat="1">
      <c r="N61" s="38"/>
      <c r="O61" s="38"/>
      <c r="P61" s="38"/>
      <c r="Q61" s="38"/>
      <c r="R61" s="38"/>
      <c r="S61" s="38"/>
      <c r="T61" s="38"/>
    </row>
    <row r="62" spans="14:20" s="2" customFormat="1">
      <c r="N62" s="38"/>
      <c r="O62" s="38"/>
      <c r="P62" s="38"/>
      <c r="Q62" s="38"/>
      <c r="R62" s="38"/>
      <c r="S62" s="38"/>
      <c r="T62" s="38"/>
    </row>
    <row r="63" spans="14:20" s="2" customFormat="1">
      <c r="N63" s="38"/>
      <c r="O63" s="38"/>
      <c r="P63" s="38"/>
      <c r="Q63" s="38"/>
      <c r="R63" s="38"/>
      <c r="S63" s="38"/>
      <c r="T63" s="38"/>
    </row>
    <row r="64" spans="14:20" s="2" customFormat="1">
      <c r="N64" s="38"/>
      <c r="O64" s="38"/>
      <c r="P64" s="38"/>
      <c r="Q64" s="38"/>
      <c r="R64" s="38"/>
      <c r="S64" s="38"/>
      <c r="T64" s="38"/>
    </row>
    <row r="65" spans="14:20" s="2" customFormat="1">
      <c r="N65" s="38"/>
      <c r="O65" s="38"/>
      <c r="P65" s="38"/>
      <c r="Q65" s="38"/>
      <c r="R65" s="38"/>
      <c r="S65" s="38"/>
      <c r="T65" s="38"/>
    </row>
    <row r="66" spans="14:20" s="2" customFormat="1">
      <c r="N66" s="38"/>
      <c r="O66" s="38"/>
      <c r="P66" s="38"/>
      <c r="Q66" s="38"/>
      <c r="R66" s="38"/>
      <c r="S66" s="38"/>
      <c r="T66" s="38"/>
    </row>
    <row r="67" spans="14:20" s="2" customFormat="1">
      <c r="N67" s="38"/>
      <c r="O67" s="38"/>
      <c r="P67" s="38"/>
      <c r="Q67" s="38"/>
      <c r="R67" s="38"/>
      <c r="S67" s="38"/>
      <c r="T67" s="38"/>
    </row>
    <row r="68" spans="14:20" s="2" customFormat="1">
      <c r="N68" s="38"/>
      <c r="O68" s="38"/>
      <c r="P68" s="38"/>
      <c r="Q68" s="38"/>
      <c r="R68" s="38"/>
      <c r="S68" s="38"/>
      <c r="T68" s="38"/>
    </row>
    <row r="69" spans="14:20" s="2" customFormat="1">
      <c r="N69" s="38"/>
      <c r="O69" s="38"/>
      <c r="P69" s="38"/>
      <c r="Q69" s="38"/>
      <c r="R69" s="38"/>
      <c r="S69" s="38"/>
      <c r="T69" s="38"/>
    </row>
    <row r="70" spans="14:20" s="2" customFormat="1">
      <c r="N70" s="38"/>
      <c r="O70" s="38"/>
      <c r="P70" s="38"/>
      <c r="Q70" s="38"/>
      <c r="R70" s="38"/>
      <c r="S70" s="38"/>
      <c r="T70" s="38"/>
    </row>
    <row r="71" spans="14:20" s="2" customFormat="1">
      <c r="N71" s="38"/>
      <c r="O71" s="38"/>
      <c r="P71" s="38"/>
      <c r="Q71" s="38"/>
      <c r="R71" s="38"/>
      <c r="S71" s="38"/>
      <c r="T71" s="38"/>
    </row>
    <row r="72" spans="14:20" s="2" customFormat="1">
      <c r="N72" s="38"/>
      <c r="O72" s="38"/>
      <c r="P72" s="38"/>
      <c r="Q72" s="38"/>
      <c r="R72" s="38"/>
      <c r="S72" s="38"/>
      <c r="T72" s="38"/>
    </row>
    <row r="73" spans="14:20" s="2" customFormat="1">
      <c r="N73" s="38"/>
      <c r="O73" s="38"/>
      <c r="P73" s="38"/>
      <c r="Q73" s="38"/>
      <c r="R73" s="38"/>
      <c r="S73" s="38"/>
      <c r="T73" s="38"/>
    </row>
    <row r="74" spans="14:20" s="2" customFormat="1">
      <c r="N74" s="38"/>
      <c r="O74" s="38"/>
      <c r="P74" s="38"/>
      <c r="Q74" s="38"/>
      <c r="R74" s="38"/>
      <c r="S74" s="38"/>
      <c r="T74" s="38"/>
    </row>
    <row r="75" spans="14:20" s="2" customFormat="1">
      <c r="N75" s="38"/>
      <c r="O75" s="38"/>
      <c r="P75" s="38"/>
      <c r="Q75" s="38"/>
      <c r="R75" s="38"/>
      <c r="S75" s="38"/>
      <c r="T75" s="38"/>
    </row>
  </sheetData>
  <sheetProtection algorithmName="SHA-256" hashValue="ERq7HVEafNuBnXaITh6wr/q2fUW5xhspXCHn4prauoI=" saltValue="iwXsJOoxu2B5Z1LI8Tif/w==" spinCount="100000" sheet="1" formatRows="0"/>
  <mergeCells count="22">
    <mergeCell ref="C15:H15"/>
    <mergeCell ref="I18:J19"/>
    <mergeCell ref="K18:L19"/>
    <mergeCell ref="B3:L3"/>
    <mergeCell ref="B14:L14"/>
    <mergeCell ref="B12:L12"/>
    <mergeCell ref="K15:L15"/>
    <mergeCell ref="I15:J15"/>
    <mergeCell ref="B13:L13"/>
    <mergeCell ref="B6:L6"/>
    <mergeCell ref="B9:L9"/>
    <mergeCell ref="B8:L8"/>
    <mergeCell ref="B11:L11"/>
    <mergeCell ref="B7:L7"/>
    <mergeCell ref="B10:L10"/>
    <mergeCell ref="I20:J21"/>
    <mergeCell ref="K20:L21"/>
    <mergeCell ref="C20:H21"/>
    <mergeCell ref="C16:H17"/>
    <mergeCell ref="I16:J17"/>
    <mergeCell ref="K16:L17"/>
    <mergeCell ref="C18:H19"/>
  </mergeCells>
  <dataValidations count="2">
    <dataValidation type="textLength" errorStyle="information" operator="lessThan" allowBlank="1" showInputMessage="1" showErrorMessage="1" error="Response must be less than 300 characters" sqref="B20 B18 B16" xr:uid="{00000000-0002-0000-1100-000000000000}">
      <formula1>301</formula1>
    </dataValidation>
    <dataValidation type="textLength" errorStyle="information" operator="lessThan" allowBlank="1" showInputMessage="1" showErrorMessage="1" error="Response must be less than 700 characters (including spaces)" sqref="C16:H21" xr:uid="{00000000-0002-0000-1100-000001000000}">
      <formula1>801</formula1>
    </dataValidation>
  </dataValidations>
  <hyperlinks>
    <hyperlink ref="B9:L9" r:id="rId1" display="https://workforcecapability.ndiscommission.gov.au/tools-and-resources/position-description-builder" xr:uid="{00000000-0004-0000-1100-000000000000}"/>
    <hyperlink ref="B10:L10" r:id="rId2" display=" You will also find practical suggestions about how to use capabilities to underpin recruitment and selection of workers in the Recruitment and Selection Resources." xr:uid="{00000000-0004-0000-1100-000001000000}"/>
    <hyperlink ref="B6:L6" r:id="rId3" display="1. Improve alignment between NDIS participant needs and mix of role types: How well does the current mix of roles allow your organisation to meet service delivery goals now and into the future? What does your business plan tell you and what do you know ab" xr:uid="{00000000-0004-0000-1100-000002000000}"/>
  </hyperlinks>
  <pageMargins left="0.7" right="0.7" top="0.75" bottom="0.75" header="0.3" footer="0.3"/>
  <pageSetup paperSize="304"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275D3A"/>
  </sheetPr>
  <dimension ref="A1:Z48"/>
  <sheetViews>
    <sheetView showGridLines="0" zoomScaleNormal="100" workbookViewId="0"/>
  </sheetViews>
  <sheetFormatPr defaultColWidth="9.453125" defaultRowHeight="14.5"/>
  <cols>
    <col min="2" max="2" width="44.453125" customWidth="1"/>
    <col min="3" max="13" width="9.453125" customWidth="1"/>
    <col min="14" max="14" width="9.453125" style="2"/>
    <col min="15" max="15" width="63.1796875" style="2" customWidth="1"/>
    <col min="16" max="26" width="9.453125" style="2"/>
  </cols>
  <sheetData>
    <row r="1" spans="1:26" ht="94.5" customHeight="1">
      <c r="A1" s="2"/>
      <c r="B1" s="2"/>
      <c r="C1" s="2"/>
      <c r="D1" s="2"/>
      <c r="E1" s="2"/>
      <c r="F1" s="2"/>
      <c r="G1" s="2"/>
      <c r="H1" s="2"/>
      <c r="I1" s="2"/>
      <c r="J1" s="2"/>
      <c r="K1" s="2"/>
      <c r="L1" s="2"/>
      <c r="M1" s="2"/>
    </row>
    <row r="2" spans="1:26" ht="145.5" customHeight="1">
      <c r="A2" s="2"/>
      <c r="B2" s="371" t="s">
        <v>81</v>
      </c>
      <c r="C2" s="2"/>
      <c r="D2" s="2"/>
      <c r="E2" s="2"/>
      <c r="F2" s="2"/>
      <c r="G2" s="2"/>
      <c r="H2" s="2"/>
      <c r="I2" s="2"/>
      <c r="J2" s="2"/>
      <c r="K2" s="2"/>
      <c r="L2" s="2"/>
      <c r="M2" s="2"/>
    </row>
    <row r="3" spans="1:26" ht="107.5" customHeight="1">
      <c r="A3" s="2"/>
      <c r="B3" s="569" t="s">
        <v>699</v>
      </c>
      <c r="C3" s="569"/>
      <c r="D3" s="569"/>
      <c r="E3" s="569"/>
      <c r="F3" s="569"/>
      <c r="G3" s="569"/>
      <c r="H3" s="569"/>
      <c r="I3" s="569"/>
      <c r="J3" s="569"/>
      <c r="K3" s="569"/>
      <c r="L3" s="569"/>
      <c r="M3" s="377"/>
    </row>
    <row r="4" spans="1:26" ht="41.5" customHeight="1">
      <c r="A4" s="2"/>
      <c r="B4" s="372" t="s">
        <v>154</v>
      </c>
      <c r="C4" s="378"/>
      <c r="D4" s="378"/>
      <c r="E4" s="378"/>
      <c r="F4" s="378"/>
      <c r="G4" s="378"/>
      <c r="H4" s="378"/>
      <c r="I4" s="378"/>
      <c r="J4" s="378"/>
      <c r="K4" s="378"/>
      <c r="L4" s="378"/>
      <c r="M4" s="2"/>
    </row>
    <row r="5" spans="1:26" ht="7.5" customHeight="1">
      <c r="A5" s="2"/>
      <c r="B5" s="372"/>
      <c r="C5" s="378"/>
      <c r="D5" s="378"/>
      <c r="E5" s="378"/>
      <c r="F5" s="378"/>
      <c r="G5" s="378"/>
      <c r="H5" s="378"/>
      <c r="I5" s="378"/>
      <c r="J5" s="378"/>
      <c r="K5" s="378"/>
      <c r="L5" s="378"/>
      <c r="M5" s="2"/>
    </row>
    <row r="6" spans="1:26" ht="167.15" customHeight="1">
      <c r="A6" s="2"/>
      <c r="B6" s="840" t="s">
        <v>783</v>
      </c>
      <c r="C6" s="841"/>
      <c r="D6" s="841"/>
      <c r="E6" s="841"/>
      <c r="F6" s="841"/>
      <c r="G6" s="841"/>
      <c r="H6" s="841"/>
      <c r="I6" s="841"/>
      <c r="J6" s="841"/>
      <c r="K6" s="841"/>
      <c r="L6" s="841"/>
      <c r="M6" s="37"/>
    </row>
    <row r="7" spans="1:26" ht="121" customHeight="1">
      <c r="A7" s="2"/>
      <c r="B7" s="835" t="s">
        <v>567</v>
      </c>
      <c r="C7" s="838"/>
      <c r="D7" s="838"/>
      <c r="E7" s="838"/>
      <c r="F7" s="838"/>
      <c r="G7" s="838"/>
      <c r="H7" s="838"/>
      <c r="I7" s="838"/>
      <c r="J7" s="838"/>
      <c r="K7" s="838"/>
      <c r="L7" s="838"/>
      <c r="M7" s="37"/>
    </row>
    <row r="8" spans="1:26" ht="34.5" customHeight="1">
      <c r="A8" s="2"/>
      <c r="B8" s="839" t="s">
        <v>568</v>
      </c>
      <c r="C8" s="839"/>
      <c r="D8" s="839"/>
      <c r="E8" s="839"/>
      <c r="F8" s="839"/>
      <c r="G8" s="839"/>
      <c r="H8" s="839"/>
      <c r="I8" s="839"/>
      <c r="J8" s="839"/>
      <c r="K8" s="839"/>
      <c r="L8" s="839"/>
      <c r="M8" s="37"/>
    </row>
    <row r="9" spans="1:26" ht="37" customHeight="1">
      <c r="A9" s="2"/>
      <c r="B9" s="839" t="s">
        <v>569</v>
      </c>
      <c r="C9" s="839"/>
      <c r="D9" s="839"/>
      <c r="E9" s="839"/>
      <c r="F9" s="839"/>
      <c r="G9" s="839"/>
      <c r="H9" s="839"/>
      <c r="I9" s="839"/>
      <c r="J9" s="839"/>
      <c r="K9" s="839"/>
      <c r="L9" s="839"/>
      <c r="M9" s="37"/>
    </row>
    <row r="10" spans="1:26" s="380" customFormat="1" ht="94.5" customHeight="1">
      <c r="A10" s="379"/>
      <c r="B10" s="842" t="s">
        <v>565</v>
      </c>
      <c r="C10" s="834"/>
      <c r="D10" s="834"/>
      <c r="E10" s="834"/>
      <c r="F10" s="834"/>
      <c r="G10" s="834"/>
      <c r="H10" s="834"/>
      <c r="I10" s="834"/>
      <c r="J10" s="834"/>
      <c r="K10" s="834"/>
      <c r="L10" s="834"/>
      <c r="M10" s="37"/>
      <c r="N10" s="379"/>
      <c r="O10" s="2"/>
      <c r="P10" s="2"/>
      <c r="Q10" s="2"/>
      <c r="R10" s="2"/>
      <c r="S10" s="2"/>
      <c r="T10" s="2"/>
      <c r="U10" s="2"/>
      <c r="V10" s="2"/>
      <c r="W10" s="2"/>
      <c r="X10" s="2"/>
      <c r="Y10" s="2"/>
      <c r="Z10" s="379"/>
    </row>
    <row r="11" spans="1:26" s="383" customFormat="1" ht="90" customHeight="1">
      <c r="A11" s="381"/>
      <c r="B11" s="837" t="s">
        <v>566</v>
      </c>
      <c r="C11" s="836"/>
      <c r="D11" s="836"/>
      <c r="E11" s="836"/>
      <c r="F11" s="836"/>
      <c r="G11" s="836"/>
      <c r="H11" s="836"/>
      <c r="I11" s="836"/>
      <c r="J11" s="836"/>
      <c r="K11" s="836"/>
      <c r="L11" s="836"/>
      <c r="M11" s="382"/>
      <c r="N11" s="381"/>
      <c r="O11" s="381"/>
      <c r="P11" s="381"/>
      <c r="Q11" s="381"/>
      <c r="R11" s="381"/>
      <c r="S11" s="381"/>
      <c r="T11" s="381"/>
      <c r="U11" s="381"/>
      <c r="V11" s="381"/>
      <c r="W11" s="381"/>
      <c r="X11" s="381"/>
      <c r="Y11" s="381"/>
      <c r="Z11" s="381"/>
    </row>
    <row r="12" spans="1:26" ht="15.5">
      <c r="A12" s="2"/>
      <c r="B12" s="384"/>
      <c r="C12" s="9"/>
      <c r="D12" s="9"/>
      <c r="E12" s="9"/>
      <c r="F12" s="9"/>
      <c r="G12" s="9"/>
      <c r="H12" s="9"/>
      <c r="I12" s="9"/>
      <c r="J12" s="9"/>
      <c r="K12" s="9"/>
      <c r="L12" s="9"/>
      <c r="M12" s="9"/>
    </row>
    <row r="13" spans="1:26" ht="26.15" customHeight="1">
      <c r="A13" s="2"/>
      <c r="B13" s="832" t="s">
        <v>323</v>
      </c>
      <c r="C13" s="832"/>
      <c r="D13" s="832"/>
      <c r="E13" s="832"/>
      <c r="F13" s="832"/>
      <c r="G13" s="832"/>
      <c r="H13" s="832"/>
      <c r="I13" s="832"/>
      <c r="J13" s="832"/>
      <c r="K13" s="832"/>
      <c r="L13" s="832"/>
      <c r="M13" s="2"/>
    </row>
    <row r="14" spans="1:26" ht="64" customHeight="1">
      <c r="A14" s="2"/>
      <c r="B14" s="575" t="s">
        <v>484</v>
      </c>
      <c r="C14" s="575"/>
      <c r="D14" s="575"/>
      <c r="E14" s="575"/>
      <c r="F14" s="575"/>
      <c r="G14" s="575"/>
      <c r="H14" s="575"/>
      <c r="I14" s="575"/>
      <c r="J14" s="575"/>
      <c r="K14" s="575"/>
      <c r="L14" s="575"/>
      <c r="M14" s="11"/>
    </row>
    <row r="15" spans="1:26" ht="42.65" customHeight="1" thickBot="1">
      <c r="A15" s="2"/>
      <c r="B15" s="270" t="s">
        <v>472</v>
      </c>
      <c r="C15" s="829" t="s">
        <v>471</v>
      </c>
      <c r="D15" s="829"/>
      <c r="E15" s="829"/>
      <c r="F15" s="829"/>
      <c r="G15" s="829"/>
      <c r="H15" s="829"/>
      <c r="I15" s="831" t="s">
        <v>470</v>
      </c>
      <c r="J15" s="831"/>
      <c r="K15" s="831" t="s">
        <v>189</v>
      </c>
      <c r="L15" s="831"/>
      <c r="M15" s="385"/>
    </row>
    <row r="16" spans="1:26" s="8" customFormat="1" ht="119.5" customHeight="1" thickTop="1" thickBot="1">
      <c r="A16" s="13"/>
      <c r="B16" s="272" t="s">
        <v>473</v>
      </c>
      <c r="C16" s="613" t="s">
        <v>474</v>
      </c>
      <c r="D16" s="615"/>
      <c r="E16" s="615"/>
      <c r="F16" s="615"/>
      <c r="G16" s="615"/>
      <c r="H16" s="824"/>
      <c r="I16" s="613"/>
      <c r="J16" s="824"/>
      <c r="K16" s="825"/>
      <c r="L16" s="826"/>
      <c r="M16" s="13"/>
      <c r="N16" s="13"/>
      <c r="O16" s="13"/>
      <c r="P16" s="13"/>
      <c r="Q16" s="13"/>
      <c r="R16" s="13"/>
      <c r="S16" s="13"/>
      <c r="T16" s="13"/>
      <c r="U16" s="13"/>
      <c r="V16" s="13"/>
      <c r="W16" s="13"/>
      <c r="X16" s="13"/>
      <c r="Y16" s="13"/>
      <c r="Z16" s="13"/>
    </row>
    <row r="17" spans="1:26" s="8" customFormat="1" ht="111" customHeight="1" thickTop="1" thickBot="1">
      <c r="A17" s="13"/>
      <c r="B17" s="376"/>
      <c r="C17" s="564"/>
      <c r="D17" s="565"/>
      <c r="E17" s="565"/>
      <c r="F17" s="565"/>
      <c r="G17" s="565"/>
      <c r="H17" s="708"/>
      <c r="I17" s="564"/>
      <c r="J17" s="708"/>
      <c r="K17" s="827"/>
      <c r="L17" s="828"/>
      <c r="M17" s="13"/>
      <c r="N17" s="13"/>
      <c r="O17" s="13"/>
      <c r="P17" s="13"/>
      <c r="Q17" s="13"/>
      <c r="R17" s="13"/>
      <c r="S17" s="13"/>
      <c r="T17" s="13"/>
      <c r="U17" s="13"/>
      <c r="V17" s="13"/>
      <c r="W17" s="13"/>
      <c r="X17" s="13"/>
      <c r="Y17" s="13"/>
      <c r="Z17" s="13"/>
    </row>
    <row r="18" spans="1:26" s="8" customFormat="1" ht="119.5" customHeight="1" thickTop="1" thickBot="1">
      <c r="A18" s="13"/>
      <c r="B18" s="272" t="s">
        <v>473</v>
      </c>
      <c r="C18" s="613" t="s">
        <v>474</v>
      </c>
      <c r="D18" s="615"/>
      <c r="E18" s="615"/>
      <c r="F18" s="615"/>
      <c r="G18" s="615"/>
      <c r="H18" s="824"/>
      <c r="I18" s="613"/>
      <c r="J18" s="824"/>
      <c r="K18" s="825"/>
      <c r="L18" s="826"/>
      <c r="M18" s="13"/>
      <c r="N18" s="13"/>
      <c r="O18" s="13"/>
      <c r="P18" s="13"/>
      <c r="Q18" s="13"/>
      <c r="R18" s="13"/>
      <c r="S18" s="13"/>
      <c r="T18" s="13"/>
      <c r="U18" s="13"/>
      <c r="V18" s="13"/>
      <c r="W18" s="13"/>
      <c r="X18" s="13"/>
      <c r="Y18" s="13"/>
      <c r="Z18" s="13"/>
    </row>
    <row r="19" spans="1:26" s="8" customFormat="1" ht="112" customHeight="1" thickTop="1" thickBot="1">
      <c r="A19" s="13"/>
      <c r="B19" s="376"/>
      <c r="C19" s="564"/>
      <c r="D19" s="565"/>
      <c r="E19" s="565"/>
      <c r="F19" s="565"/>
      <c r="G19" s="565"/>
      <c r="H19" s="708"/>
      <c r="I19" s="564"/>
      <c r="J19" s="708"/>
      <c r="K19" s="827"/>
      <c r="L19" s="828"/>
      <c r="M19" s="13"/>
      <c r="N19" s="13"/>
      <c r="O19" s="13"/>
      <c r="P19" s="13"/>
      <c r="Q19" s="13"/>
      <c r="R19" s="13"/>
      <c r="S19" s="13"/>
      <c r="T19" s="13"/>
      <c r="U19" s="13"/>
      <c r="V19" s="13"/>
      <c r="W19" s="13"/>
      <c r="X19" s="13"/>
      <c r="Y19" s="13"/>
      <c r="Z19" s="13"/>
    </row>
    <row r="20" spans="1:26" s="8" customFormat="1" ht="119.5" customHeight="1" thickTop="1" thickBot="1">
      <c r="A20" s="13"/>
      <c r="B20" s="272" t="s">
        <v>473</v>
      </c>
      <c r="C20" s="613" t="s">
        <v>474</v>
      </c>
      <c r="D20" s="615"/>
      <c r="E20" s="615"/>
      <c r="F20" s="615"/>
      <c r="G20" s="615"/>
      <c r="H20" s="824"/>
      <c r="I20" s="613"/>
      <c r="J20" s="824"/>
      <c r="K20" s="825"/>
      <c r="L20" s="826"/>
      <c r="M20" s="386"/>
      <c r="N20" s="13"/>
      <c r="O20" s="13"/>
      <c r="P20" s="13"/>
      <c r="Q20" s="13"/>
      <c r="R20" s="13"/>
      <c r="S20" s="13"/>
      <c r="T20" s="13"/>
      <c r="U20" s="13"/>
      <c r="V20" s="13"/>
      <c r="W20" s="13"/>
      <c r="X20" s="13"/>
      <c r="Y20" s="13"/>
      <c r="Z20" s="13"/>
    </row>
    <row r="21" spans="1:26" s="8" customFormat="1" ht="111" customHeight="1" thickTop="1" thickBot="1">
      <c r="A21" s="13"/>
      <c r="B21" s="376"/>
      <c r="C21" s="564"/>
      <c r="D21" s="565"/>
      <c r="E21" s="565"/>
      <c r="F21" s="565"/>
      <c r="G21" s="565"/>
      <c r="H21" s="708"/>
      <c r="I21" s="564"/>
      <c r="J21" s="708"/>
      <c r="K21" s="827"/>
      <c r="L21" s="828"/>
      <c r="M21" s="386"/>
      <c r="N21" s="13"/>
      <c r="O21" s="13"/>
      <c r="P21" s="13"/>
      <c r="Q21" s="13"/>
      <c r="R21" s="13"/>
      <c r="S21" s="13"/>
      <c r="T21" s="13"/>
      <c r="U21" s="13"/>
      <c r="V21" s="13"/>
      <c r="W21" s="13"/>
      <c r="X21" s="13"/>
      <c r="Y21" s="13"/>
      <c r="Z21" s="13"/>
    </row>
    <row r="22" spans="1:26" ht="38.25" customHeight="1" thickTop="1">
      <c r="A22" s="2"/>
      <c r="B22" s="2"/>
      <c r="C22" s="2"/>
      <c r="D22" s="2"/>
      <c r="E22" s="2"/>
      <c r="F22" s="2"/>
      <c r="G22" s="2"/>
      <c r="H22" s="2"/>
      <c r="I22" s="2"/>
      <c r="J22" s="2"/>
      <c r="K22" s="2"/>
      <c r="L22" s="2"/>
      <c r="M22" s="2"/>
    </row>
    <row r="23" spans="1:26" s="86" customFormat="1" ht="19" customHeight="1">
      <c r="A23" s="85"/>
      <c r="B23" s="85"/>
      <c r="C23" s="85"/>
      <c r="D23" s="85"/>
      <c r="E23" s="85"/>
      <c r="F23" s="85"/>
      <c r="G23" s="85"/>
      <c r="H23" s="85"/>
      <c r="I23" s="85"/>
      <c r="J23" s="85"/>
      <c r="K23" s="85"/>
      <c r="L23" s="387" t="s">
        <v>700</v>
      </c>
      <c r="M23" s="2"/>
      <c r="N23" s="85"/>
      <c r="O23" s="85"/>
      <c r="P23" s="85"/>
      <c r="Q23" s="85"/>
      <c r="R23" s="85"/>
      <c r="S23" s="85"/>
      <c r="T23" s="85"/>
      <c r="U23" s="85"/>
      <c r="V23" s="85"/>
      <c r="W23" s="85"/>
      <c r="X23" s="85"/>
      <c r="Y23" s="85"/>
      <c r="Z23" s="85"/>
    </row>
    <row r="24" spans="1:26">
      <c r="A24" s="2"/>
      <c r="B24" s="2"/>
      <c r="C24" s="2"/>
      <c r="D24" s="2"/>
      <c r="E24" s="2"/>
      <c r="F24" s="2"/>
      <c r="G24" s="2"/>
      <c r="H24" s="2"/>
      <c r="I24" s="2"/>
      <c r="J24" s="2"/>
      <c r="K24" s="2"/>
      <c r="L24" s="2"/>
      <c r="M24" s="2"/>
    </row>
    <row r="25" spans="1:26" s="2" customFormat="1"/>
    <row r="26" spans="1:26" s="2" customFormat="1"/>
    <row r="27" spans="1:26" s="2" customFormat="1"/>
    <row r="28" spans="1:26" s="2" customFormat="1"/>
    <row r="29" spans="1:26" s="2" customFormat="1"/>
    <row r="30" spans="1:26" s="2" customFormat="1"/>
    <row r="31" spans="1:26" s="2" customFormat="1"/>
    <row r="32" spans="1:26"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sheetData>
  <sheetProtection algorithmName="SHA-256" hashValue="BvPOkk/Kptie03rUVeNU5oMCnxGWuh7MXRYuaj77N1Q=" saltValue="wAPohPqXGlJKvA+ecrsRqg==" spinCount="100000" sheet="1" formatRows="0"/>
  <mergeCells count="21">
    <mergeCell ref="B3:L3"/>
    <mergeCell ref="I20:J21"/>
    <mergeCell ref="K20:L21"/>
    <mergeCell ref="C16:H17"/>
    <mergeCell ref="I16:J17"/>
    <mergeCell ref="K16:L17"/>
    <mergeCell ref="C18:H19"/>
    <mergeCell ref="I18:J19"/>
    <mergeCell ref="K18:L19"/>
    <mergeCell ref="C20:H21"/>
    <mergeCell ref="B13:L13"/>
    <mergeCell ref="C15:H15"/>
    <mergeCell ref="I15:J15"/>
    <mergeCell ref="K15:L15"/>
    <mergeCell ref="B6:L6"/>
    <mergeCell ref="B10:L10"/>
    <mergeCell ref="B11:L11"/>
    <mergeCell ref="B14:L14"/>
    <mergeCell ref="B7:L7"/>
    <mergeCell ref="B8:L8"/>
    <mergeCell ref="B9:L9"/>
  </mergeCells>
  <dataValidations count="2">
    <dataValidation type="textLength" errorStyle="information" operator="lessThan" allowBlank="1" showInputMessage="1" showErrorMessage="1" error="Response must be less than 800 characters" sqref="C16:H21" xr:uid="{00000000-0002-0000-1200-000000000000}">
      <formula1>801</formula1>
    </dataValidation>
    <dataValidation type="textLength" errorStyle="information" operator="lessThan" allowBlank="1" showInputMessage="1" showErrorMessage="1" error="Response must be less than 300 characters" sqref="B20 B18 B16" xr:uid="{00000000-0002-0000-1200-000001000000}">
      <formula1>301</formula1>
    </dataValidation>
  </dataValidations>
  <hyperlinks>
    <hyperlink ref="B7:L7" r:id="rId1" display="2. Attracting the workers you need: What does your data indicate about whether you are attracting the right workers? For example, are you experiencing high turnover in the first few months of employment, low engagement, poor performance or attitude? Does " xr:uid="{00000000-0004-0000-1200-000000000000}"/>
    <hyperlink ref="B10:L10" r:id="rId2" display="3. Advertising: Does your current approach to describing and advertising jobs attract the right people? Look for opportunities to improve your reach into new labour pools. This may include online job-seeking platforms, university student career sites and " xr:uid="{00000000-0004-0000-1200-000001000000}"/>
    <hyperlink ref="B8:L8" r:id="rId3" display="• Position Description Tool" xr:uid="{00000000-0004-0000-1200-000002000000}"/>
    <hyperlink ref="B9:L9" r:id="rId4" display="• Recruitment and Selection Resources" xr:uid="{00000000-0004-0000-1200-000003000000}"/>
    <hyperlink ref="B6:L6" r:id="rId5" location="in-this-section" display="1. Employee value proposition (EVP): What attracts people to work for your organisation? What are the unique aspects of value that your organisation offers to existing and potential workers? How well are you communicating this value to current and prospective employees? Does the reality of working in your organisation match your EVP promise? A strategy to consider is whether what you offer in relation to leadership and culture, job purpose and satisfaction, learning and development, work environment and flexibility, and benefits is compelling for the people you want to attract and retain, and how well you communicate this. The supervision resources provide guidance on taking a collaborative approach to supervision that supports your employee value proposition. Use the Supervision and Support Relationship: A Guide for Supervisors and Workers for advice on how to support worker well-being and build a positive, developmental relationship with each worker." xr:uid="{F65429BE-6502-4E20-BB8E-39E10AE72445}"/>
  </hyperlinks>
  <pageMargins left="0.7" right="0.7" top="0.75" bottom="0.75" header="0.3" footer="0.3"/>
  <pageSetup paperSize="304"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12C69"/>
  </sheetPr>
  <dimension ref="A1:BB215"/>
  <sheetViews>
    <sheetView showGridLines="0" zoomScaleNormal="100" workbookViewId="0"/>
  </sheetViews>
  <sheetFormatPr defaultRowHeight="14.5"/>
  <cols>
    <col min="1" max="1" width="8.453125" customWidth="1"/>
    <col min="2" max="13" width="9.453125" customWidth="1"/>
    <col min="18" max="54" width="8.7265625" style="2"/>
  </cols>
  <sheetData>
    <row r="1" spans="1:54" ht="94.5" customHeight="1">
      <c r="A1" s="2"/>
      <c r="B1" s="2"/>
      <c r="C1" s="2"/>
      <c r="D1" s="2"/>
      <c r="E1" s="2"/>
      <c r="F1" s="2"/>
      <c r="G1" s="2"/>
      <c r="H1" s="2"/>
      <c r="I1" s="2"/>
      <c r="J1" s="2"/>
      <c r="K1" s="2"/>
      <c r="L1" s="2"/>
      <c r="M1" s="2"/>
      <c r="N1" s="2"/>
      <c r="O1" s="2"/>
      <c r="P1" s="2"/>
      <c r="Q1" s="2"/>
    </row>
    <row r="2" spans="1:54" ht="145.5" customHeight="1">
      <c r="A2" s="2"/>
      <c r="B2" s="538" t="s">
        <v>498</v>
      </c>
      <c r="C2" s="538"/>
      <c r="D2" s="538"/>
      <c r="E2" s="538"/>
      <c r="F2" s="538"/>
      <c r="G2" s="538"/>
      <c r="H2" s="538"/>
      <c r="I2" s="538"/>
      <c r="J2" s="538"/>
      <c r="K2" s="538"/>
      <c r="L2" s="538"/>
      <c r="M2" s="538"/>
      <c r="N2" s="538"/>
      <c r="O2" s="538"/>
      <c r="P2" s="538"/>
      <c r="Q2" s="2"/>
    </row>
    <row r="3" spans="1:54" ht="31" customHeight="1">
      <c r="A3" s="2"/>
      <c r="B3" s="234"/>
      <c r="C3" s="234"/>
      <c r="D3" s="234"/>
      <c r="E3" s="541" t="s">
        <v>772</v>
      </c>
      <c r="F3" s="542"/>
      <c r="G3" s="542"/>
      <c r="H3" s="542"/>
      <c r="I3" s="542"/>
      <c r="J3" s="542"/>
      <c r="K3" s="542"/>
      <c r="L3" s="542"/>
      <c r="M3" s="542"/>
      <c r="N3" s="542"/>
      <c r="O3" s="542"/>
      <c r="P3" s="542"/>
      <c r="Q3" s="2"/>
    </row>
    <row r="4" spans="1:54" s="8" customFormat="1" ht="28.5" customHeight="1">
      <c r="A4" s="13"/>
      <c r="B4" s="539" t="s">
        <v>759</v>
      </c>
      <c r="C4" s="539"/>
      <c r="D4" s="539"/>
      <c r="E4" s="539"/>
      <c r="F4" s="539"/>
      <c r="G4" s="539"/>
      <c r="H4" s="539"/>
      <c r="I4" s="539"/>
      <c r="J4" s="539"/>
      <c r="K4" s="539"/>
      <c r="L4" s="539"/>
      <c r="M4" s="539"/>
      <c r="N4" s="539"/>
      <c r="O4" s="539"/>
      <c r="P4" s="539"/>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row>
    <row r="5" spans="1:54" s="8" customFormat="1" ht="28.5" customHeight="1">
      <c r="A5" s="13"/>
      <c r="B5" s="539" t="s">
        <v>760</v>
      </c>
      <c r="C5" s="539"/>
      <c r="D5" s="539"/>
      <c r="E5" s="539"/>
      <c r="F5" s="539"/>
      <c r="G5" s="539"/>
      <c r="H5" s="539"/>
      <c r="I5" s="539"/>
      <c r="J5" s="539"/>
      <c r="K5" s="539"/>
      <c r="L5" s="539"/>
      <c r="M5" s="539"/>
      <c r="N5" s="539"/>
      <c r="O5" s="539"/>
      <c r="P5" s="539"/>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row>
    <row r="6" spans="1:54" s="8" customFormat="1" ht="32.15" customHeight="1">
      <c r="A6" s="13"/>
      <c r="B6" s="548" t="s">
        <v>773</v>
      </c>
      <c r="C6" s="549"/>
      <c r="D6" s="549"/>
      <c r="E6" s="549"/>
      <c r="F6" s="549"/>
      <c r="G6" s="549"/>
      <c r="H6" s="549"/>
      <c r="I6" s="549"/>
      <c r="J6" s="549"/>
      <c r="K6" s="549"/>
      <c r="L6" s="549"/>
      <c r="M6" s="549"/>
      <c r="N6" s="549"/>
      <c r="O6" s="549"/>
      <c r="P6" s="549"/>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row>
    <row r="7" spans="1:54" ht="32.15" customHeight="1">
      <c r="A7" s="13"/>
      <c r="B7" s="536" t="s">
        <v>761</v>
      </c>
      <c r="C7" s="550"/>
      <c r="D7" s="550"/>
      <c r="E7" s="550"/>
      <c r="F7" s="550"/>
      <c r="G7" s="550"/>
      <c r="H7" s="550"/>
      <c r="I7" s="550"/>
      <c r="J7" s="550"/>
      <c r="K7" s="550"/>
      <c r="L7" s="550"/>
      <c r="M7" s="550"/>
      <c r="N7" s="550"/>
      <c r="O7" s="550"/>
      <c r="P7" s="550"/>
      <c r="Q7" s="2"/>
    </row>
    <row r="8" spans="1:54" ht="57" customHeight="1">
      <c r="A8" s="13"/>
      <c r="B8" s="545" t="s">
        <v>781</v>
      </c>
      <c r="C8" s="545"/>
      <c r="D8" s="545"/>
      <c r="E8" s="545"/>
      <c r="F8" s="545"/>
      <c r="G8" s="545"/>
      <c r="H8" s="545"/>
      <c r="I8" s="545"/>
      <c r="J8" s="545"/>
      <c r="K8" s="545"/>
      <c r="L8" s="545"/>
      <c r="M8" s="545"/>
      <c r="N8" s="545"/>
      <c r="O8" s="545"/>
      <c r="P8" s="545"/>
      <c r="Q8" s="2"/>
    </row>
    <row r="9" spans="1:54" ht="32.15" customHeight="1">
      <c r="A9" s="13"/>
      <c r="B9" s="539" t="s">
        <v>780</v>
      </c>
      <c r="C9" s="539"/>
      <c r="D9" s="539"/>
      <c r="E9" s="539"/>
      <c r="F9" s="539"/>
      <c r="G9" s="539"/>
      <c r="H9" s="539"/>
      <c r="I9" s="539"/>
      <c r="J9" s="539"/>
      <c r="K9" s="539"/>
      <c r="L9" s="539"/>
      <c r="M9" s="539"/>
      <c r="N9" s="539"/>
      <c r="O9" s="539"/>
      <c r="P9" s="539"/>
      <c r="Q9" s="2"/>
    </row>
    <row r="10" spans="1:54" ht="91.5" customHeight="1">
      <c r="A10" s="13"/>
      <c r="B10" s="545" t="s">
        <v>774</v>
      </c>
      <c r="C10" s="545"/>
      <c r="D10" s="545"/>
      <c r="E10" s="545"/>
      <c r="F10" s="545"/>
      <c r="G10" s="545"/>
      <c r="H10" s="545"/>
      <c r="I10" s="545"/>
      <c r="J10" s="545"/>
      <c r="K10" s="545"/>
      <c r="L10" s="545"/>
      <c r="M10" s="545"/>
      <c r="N10" s="545"/>
      <c r="O10" s="545"/>
      <c r="P10" s="545"/>
      <c r="Q10" s="2"/>
    </row>
    <row r="11" spans="1:54" ht="30" customHeight="1">
      <c r="A11" s="13"/>
      <c r="B11" s="539" t="s">
        <v>775</v>
      </c>
      <c r="C11" s="539"/>
      <c r="D11" s="539"/>
      <c r="E11" s="539"/>
      <c r="F11" s="539"/>
      <c r="G11" s="539"/>
      <c r="H11" s="539"/>
      <c r="I11" s="539"/>
      <c r="J11" s="539"/>
      <c r="K11" s="539"/>
      <c r="L11" s="539"/>
      <c r="M11" s="539"/>
      <c r="N11" s="539"/>
      <c r="O11" s="539"/>
      <c r="P11" s="539"/>
      <c r="Q11" s="2"/>
    </row>
    <row r="12" spans="1:54" ht="90.65" customHeight="1">
      <c r="A12" s="13"/>
      <c r="B12" s="546" t="s">
        <v>776</v>
      </c>
      <c r="C12" s="547"/>
      <c r="D12" s="547"/>
      <c r="E12" s="547"/>
      <c r="F12" s="547"/>
      <c r="G12" s="547"/>
      <c r="H12" s="547"/>
      <c r="I12" s="547"/>
      <c r="J12" s="547"/>
      <c r="K12" s="547"/>
      <c r="L12" s="547"/>
      <c r="M12" s="547"/>
      <c r="N12" s="547"/>
      <c r="O12" s="547"/>
      <c r="P12" s="547"/>
      <c r="Q12" s="2"/>
    </row>
    <row r="13" spans="1:54" ht="30" customHeight="1">
      <c r="A13" s="13"/>
      <c r="B13" s="539" t="s">
        <v>777</v>
      </c>
      <c r="C13" s="539"/>
      <c r="D13" s="539"/>
      <c r="E13" s="539"/>
      <c r="F13" s="539"/>
      <c r="G13" s="539"/>
      <c r="H13" s="539"/>
      <c r="I13" s="539"/>
      <c r="J13" s="539"/>
      <c r="K13" s="539"/>
      <c r="L13" s="539"/>
      <c r="M13" s="539"/>
      <c r="N13" s="539"/>
      <c r="O13" s="539"/>
      <c r="P13" s="539"/>
      <c r="Q13" s="2"/>
    </row>
    <row r="14" spans="1:54" ht="100.5" customHeight="1">
      <c r="A14" s="13"/>
      <c r="B14" s="551" t="s">
        <v>778</v>
      </c>
      <c r="C14" s="551"/>
      <c r="D14" s="551"/>
      <c r="E14" s="551"/>
      <c r="F14" s="551"/>
      <c r="G14" s="551"/>
      <c r="H14" s="551"/>
      <c r="I14" s="551"/>
      <c r="J14" s="551"/>
      <c r="K14" s="551"/>
      <c r="L14" s="551"/>
      <c r="M14" s="551"/>
      <c r="N14" s="551"/>
      <c r="O14" s="551"/>
      <c r="P14" s="551"/>
      <c r="Q14" s="2"/>
    </row>
    <row r="15" spans="1:54" ht="28" customHeight="1">
      <c r="A15" s="13"/>
      <c r="B15" s="545" t="s">
        <v>779</v>
      </c>
      <c r="C15" s="545"/>
      <c r="D15" s="545"/>
      <c r="E15" s="545"/>
      <c r="F15" s="545"/>
      <c r="G15" s="545"/>
      <c r="H15" s="545"/>
      <c r="I15" s="545"/>
      <c r="J15" s="545"/>
      <c r="K15" s="545"/>
      <c r="L15" s="545"/>
      <c r="M15" s="545"/>
      <c r="N15" s="545"/>
      <c r="O15" s="545"/>
      <c r="P15" s="545"/>
      <c r="Q15" s="2"/>
    </row>
    <row r="16" spans="1:54" ht="30" customHeight="1">
      <c r="A16" s="2"/>
      <c r="B16" s="539" t="s">
        <v>763</v>
      </c>
      <c r="C16" s="539"/>
      <c r="D16" s="539"/>
      <c r="E16" s="539"/>
      <c r="F16" s="539"/>
      <c r="G16" s="539"/>
      <c r="H16" s="539"/>
      <c r="I16" s="539"/>
      <c r="J16" s="539"/>
      <c r="K16" s="539"/>
      <c r="L16" s="539"/>
      <c r="M16" s="539"/>
      <c r="N16" s="539"/>
      <c r="O16" s="539"/>
      <c r="P16" s="539"/>
      <c r="Q16" s="2"/>
    </row>
    <row r="17" spans="1:17" ht="21.65" customHeight="1">
      <c r="A17" s="2"/>
      <c r="B17" s="525" t="s">
        <v>762</v>
      </c>
      <c r="C17" s="543" t="s">
        <v>765</v>
      </c>
      <c r="D17" s="543"/>
      <c r="E17" s="543" t="s">
        <v>764</v>
      </c>
      <c r="F17" s="543"/>
      <c r="G17" s="543"/>
      <c r="H17" s="543"/>
      <c r="I17" s="543"/>
      <c r="J17" s="543"/>
      <c r="K17" s="543"/>
      <c r="L17" s="543"/>
      <c r="M17" s="543"/>
      <c r="N17" s="521"/>
      <c r="O17" s="521"/>
      <c r="P17" s="521"/>
      <c r="Q17" s="2"/>
    </row>
    <row r="18" spans="1:17" ht="27.65" customHeight="1">
      <c r="A18" s="11"/>
      <c r="B18" s="526">
        <v>1</v>
      </c>
      <c r="C18" s="544" t="s">
        <v>766</v>
      </c>
      <c r="D18" s="544"/>
      <c r="E18" s="545" t="s">
        <v>770</v>
      </c>
      <c r="F18" s="545"/>
      <c r="G18" s="545"/>
      <c r="H18" s="545"/>
      <c r="I18" s="545"/>
      <c r="J18" s="545"/>
      <c r="K18" s="545"/>
      <c r="L18" s="545"/>
      <c r="M18" s="545"/>
      <c r="N18" s="522"/>
      <c r="O18" s="522"/>
      <c r="P18" s="522"/>
      <c r="Q18" s="2"/>
    </row>
    <row r="19" spans="1:17" ht="36" customHeight="1">
      <c r="A19" s="523"/>
      <c r="B19" s="526">
        <v>2</v>
      </c>
      <c r="C19" s="544" t="s">
        <v>767</v>
      </c>
      <c r="D19" s="544"/>
      <c r="E19" s="545" t="s">
        <v>769</v>
      </c>
      <c r="F19" s="545"/>
      <c r="G19" s="545"/>
      <c r="H19" s="545"/>
      <c r="I19" s="545"/>
      <c r="J19" s="545"/>
      <c r="K19" s="545"/>
      <c r="L19" s="545"/>
      <c r="M19" s="545"/>
      <c r="N19" s="524"/>
      <c r="O19" s="524"/>
      <c r="P19" s="524"/>
      <c r="Q19" s="2"/>
    </row>
    <row r="20" spans="1:17" ht="22" customHeight="1">
      <c r="A20" s="523"/>
      <c r="B20" s="526">
        <v>2.1</v>
      </c>
      <c r="C20" s="544" t="s">
        <v>768</v>
      </c>
      <c r="D20" s="544"/>
      <c r="E20" s="545" t="s">
        <v>771</v>
      </c>
      <c r="F20" s="545"/>
      <c r="G20" s="545"/>
      <c r="H20" s="545"/>
      <c r="I20" s="545"/>
      <c r="J20" s="545"/>
      <c r="K20" s="545"/>
      <c r="L20" s="545"/>
      <c r="M20" s="545"/>
      <c r="N20" s="524"/>
      <c r="O20" s="524"/>
      <c r="P20" s="524"/>
      <c r="Q20" s="2"/>
    </row>
    <row r="21" spans="1:17" ht="51.5" customHeight="1">
      <c r="A21" s="523"/>
      <c r="B21" s="526">
        <v>2.2000000000000002</v>
      </c>
      <c r="C21" s="544" t="s">
        <v>794</v>
      </c>
      <c r="D21" s="544"/>
      <c r="E21" s="545" t="s">
        <v>795</v>
      </c>
      <c r="F21" s="545"/>
      <c r="G21" s="545"/>
      <c r="H21" s="545"/>
      <c r="I21" s="545"/>
      <c r="J21" s="545"/>
      <c r="K21" s="545"/>
      <c r="L21" s="545"/>
      <c r="M21" s="545"/>
      <c r="N21" s="524"/>
      <c r="O21" s="524"/>
      <c r="P21" s="524"/>
      <c r="Q21" s="2"/>
    </row>
    <row r="22" spans="1:17" ht="34.5" customHeight="1">
      <c r="A22" s="13"/>
      <c r="B22" s="529"/>
      <c r="C22" s="529"/>
      <c r="D22" s="529"/>
      <c r="E22" s="529"/>
      <c r="F22" s="529"/>
      <c r="G22" s="529"/>
      <c r="H22" s="529"/>
      <c r="I22" s="529"/>
      <c r="J22" s="529"/>
      <c r="K22" s="529"/>
      <c r="L22" s="529"/>
      <c r="M22" s="529"/>
      <c r="N22" s="529"/>
      <c r="O22" s="529"/>
      <c r="P22" s="529"/>
      <c r="Q22" s="2"/>
    </row>
    <row r="23" spans="1:17" ht="18.5">
      <c r="A23" s="2"/>
      <c r="B23" s="139"/>
      <c r="C23" s="139"/>
      <c r="D23" s="139"/>
      <c r="E23" s="139"/>
      <c r="F23" s="139"/>
      <c r="G23" s="139"/>
      <c r="H23" s="139"/>
      <c r="I23" s="139"/>
      <c r="J23" s="139"/>
      <c r="K23" s="139"/>
      <c r="L23" s="139"/>
      <c r="M23" s="2"/>
      <c r="N23" s="2"/>
      <c r="O23" s="2"/>
      <c r="P23" s="2"/>
      <c r="Q23" s="2"/>
    </row>
    <row r="24" spans="1:17">
      <c r="A24" s="2"/>
      <c r="B24" s="2"/>
      <c r="C24" s="2"/>
      <c r="D24" s="2"/>
      <c r="E24" s="2"/>
      <c r="F24" s="2"/>
      <c r="G24" s="2"/>
      <c r="H24" s="2"/>
      <c r="I24" s="2"/>
      <c r="J24" s="2"/>
      <c r="K24" s="2"/>
      <c r="L24" s="2"/>
      <c r="M24" s="2"/>
      <c r="N24" s="2"/>
      <c r="O24" s="2"/>
      <c r="P24" s="2"/>
      <c r="Q24" s="2"/>
    </row>
    <row r="25" spans="1:17" ht="22.5" customHeight="1">
      <c r="A25" s="2"/>
      <c r="B25" s="2"/>
      <c r="C25" s="2"/>
      <c r="D25" s="2"/>
      <c r="E25" s="2"/>
      <c r="F25" s="2"/>
      <c r="G25" s="2"/>
      <c r="H25" s="2"/>
      <c r="I25" s="2"/>
      <c r="J25" s="2"/>
      <c r="K25" s="2"/>
      <c r="L25" s="2"/>
      <c r="M25" s="2"/>
      <c r="N25" s="2"/>
      <c r="O25" s="2"/>
      <c r="P25" s="2"/>
      <c r="Q25" s="2"/>
    </row>
    <row r="26" spans="1:17" s="2" customFormat="1" ht="67.5" customHeight="1"/>
    <row r="27" spans="1:17" s="2" customFormat="1"/>
    <row r="28" spans="1:17" s="2" customFormat="1"/>
    <row r="29" spans="1:17" s="2" customFormat="1"/>
    <row r="30" spans="1:17" s="2" customFormat="1"/>
    <row r="31" spans="1:17" s="2" customFormat="1"/>
    <row r="32" spans="1:17"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sheetData>
  <sheetProtection algorithmName="SHA-256" hashValue="9sTE9jwncgBDcEjUJYuPgXHNqgwzkK7k2ApD1FbPOAM=" saltValue="Msoz7IFp5glsP/n+fkKyMA==" spinCount="100000" sheet="1" objects="1" scenarios="1"/>
  <mergeCells count="26">
    <mergeCell ref="B10:P10"/>
    <mergeCell ref="B11:P11"/>
    <mergeCell ref="B12:P12"/>
    <mergeCell ref="B16:P16"/>
    <mergeCell ref="B2:P2"/>
    <mergeCell ref="B4:P4"/>
    <mergeCell ref="B5:P5"/>
    <mergeCell ref="B6:P6"/>
    <mergeCell ref="B7:P7"/>
    <mergeCell ref="B8:P8"/>
    <mergeCell ref="E3:P3"/>
    <mergeCell ref="B13:P13"/>
    <mergeCell ref="B14:P14"/>
    <mergeCell ref="B9:P9"/>
    <mergeCell ref="B15:P15"/>
    <mergeCell ref="B22:P22"/>
    <mergeCell ref="C17:D17"/>
    <mergeCell ref="E17:M17"/>
    <mergeCell ref="C18:D18"/>
    <mergeCell ref="E18:M18"/>
    <mergeCell ref="C19:D19"/>
    <mergeCell ref="E19:M19"/>
    <mergeCell ref="C21:D21"/>
    <mergeCell ref="E21:M21"/>
    <mergeCell ref="C20:D20"/>
    <mergeCell ref="E20:M20"/>
  </mergeCells>
  <hyperlinks>
    <hyperlink ref="B6:P6" r:id="rId1" display="The contents of this Excel spreadsheet are licensed under the Creative Commons Attribution 4.0 International Licence. " xr:uid="{00000000-0004-0000-0100-000000000000}"/>
    <hyperlink ref="B7:P7" r:id="rId2" display="This excludes the Australian Commonwealth Coat of Arms - see pmc.gov.au/government/commonwealth-coat-arms" xr:uid="{00000000-0004-0000-0100-000001000000}"/>
    <hyperlink ref="B10:P10" r:id="rId3" display="mailto:contactcentre@ndiscommission.gov.au" xr:uid="{00000000-0004-0000-0100-000002000000}"/>
    <hyperlink ref="B15:P15" r:id="rId4" display="For further information, refer to the Copyright and Disclaimer information on the NDIS Commission website." xr:uid="{00000000-0004-0000-0100-000003000000}"/>
  </hyperlinks>
  <pageMargins left="0.7" right="0.7" top="0.75" bottom="0.75" header="0.3" footer="0.3"/>
  <pageSetup paperSize="304"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275D3A"/>
  </sheetPr>
  <dimension ref="A1:AG66"/>
  <sheetViews>
    <sheetView showGridLines="0" topLeftCell="A8" zoomScaleNormal="100" workbookViewId="0"/>
  </sheetViews>
  <sheetFormatPr defaultColWidth="9.453125" defaultRowHeight="14.5"/>
  <cols>
    <col min="2" max="2" width="44" customWidth="1"/>
    <col min="3" max="13" width="9.453125" customWidth="1"/>
    <col min="14" max="33" width="9.453125" style="2"/>
  </cols>
  <sheetData>
    <row r="1" spans="1:13" ht="94.5" customHeight="1">
      <c r="A1" s="2"/>
      <c r="B1" s="2"/>
      <c r="C1" s="2"/>
      <c r="D1" s="2"/>
      <c r="E1" s="2"/>
      <c r="F1" s="2"/>
      <c r="G1" s="2"/>
      <c r="H1" s="2"/>
      <c r="I1" s="2"/>
      <c r="J1" s="2"/>
      <c r="K1" s="2"/>
      <c r="L1" s="2"/>
      <c r="M1" s="2"/>
    </row>
    <row r="2" spans="1:13" ht="145.5" customHeight="1">
      <c r="A2" s="2"/>
      <c r="B2" s="371" t="s">
        <v>82</v>
      </c>
      <c r="C2" s="2"/>
      <c r="D2" s="2"/>
      <c r="E2" s="2"/>
      <c r="F2" s="2"/>
      <c r="G2" s="2"/>
      <c r="H2" s="2"/>
      <c r="I2" s="2"/>
      <c r="J2" s="2"/>
      <c r="K2" s="2"/>
      <c r="L2" s="2"/>
      <c r="M2" s="2"/>
    </row>
    <row r="3" spans="1:13" ht="88.5" customHeight="1">
      <c r="A3" s="2"/>
      <c r="B3" s="569" t="s">
        <v>570</v>
      </c>
      <c r="C3" s="569"/>
      <c r="D3" s="569"/>
      <c r="E3" s="569"/>
      <c r="F3" s="569"/>
      <c r="G3" s="569"/>
      <c r="H3" s="569"/>
      <c r="I3" s="569"/>
      <c r="J3" s="569"/>
      <c r="K3" s="569"/>
      <c r="L3" s="569"/>
      <c r="M3" s="266"/>
    </row>
    <row r="4" spans="1:13" ht="43.5" customHeight="1">
      <c r="A4" s="2"/>
      <c r="B4" s="372" t="s">
        <v>154</v>
      </c>
      <c r="C4" s="2"/>
      <c r="D4" s="2"/>
      <c r="E4" s="2"/>
      <c r="F4" s="2"/>
      <c r="G4" s="2"/>
      <c r="H4" s="2"/>
      <c r="I4" s="2"/>
      <c r="J4" s="2"/>
      <c r="K4" s="2"/>
      <c r="L4" s="2"/>
      <c r="M4" s="2"/>
    </row>
    <row r="5" spans="1:13" ht="7.5" customHeight="1">
      <c r="A5" s="2"/>
      <c r="B5" s="372"/>
      <c r="C5" s="2"/>
      <c r="D5" s="2"/>
      <c r="E5" s="2"/>
      <c r="F5" s="2"/>
      <c r="G5" s="2"/>
      <c r="H5" s="2"/>
      <c r="I5" s="2"/>
      <c r="J5" s="2"/>
      <c r="K5" s="2"/>
      <c r="L5" s="2"/>
      <c r="M5" s="2"/>
    </row>
    <row r="6" spans="1:13" ht="203.15" customHeight="1">
      <c r="A6" s="2"/>
      <c r="B6" s="833" t="s">
        <v>571</v>
      </c>
      <c r="C6" s="833"/>
      <c r="D6" s="833"/>
      <c r="E6" s="833"/>
      <c r="F6" s="833"/>
      <c r="G6" s="833"/>
      <c r="H6" s="833"/>
      <c r="I6" s="833"/>
      <c r="J6" s="833"/>
      <c r="K6" s="833"/>
      <c r="L6" s="833"/>
      <c r="M6" s="388"/>
    </row>
    <row r="7" spans="1:13" ht="148" customHeight="1">
      <c r="A7" s="2"/>
      <c r="B7" s="836" t="s">
        <v>572</v>
      </c>
      <c r="C7" s="836"/>
      <c r="D7" s="836"/>
      <c r="E7" s="836"/>
      <c r="F7" s="836"/>
      <c r="G7" s="836"/>
      <c r="H7" s="836"/>
      <c r="I7" s="836"/>
      <c r="J7" s="836"/>
      <c r="K7" s="836"/>
      <c r="L7" s="836"/>
      <c r="M7" s="388"/>
    </row>
    <row r="8" spans="1:13" ht="53.5" customHeight="1">
      <c r="A8" s="2"/>
      <c r="B8" s="836" t="s">
        <v>573</v>
      </c>
      <c r="C8" s="844"/>
      <c r="D8" s="844"/>
      <c r="E8" s="844"/>
      <c r="F8" s="844"/>
      <c r="G8" s="844"/>
      <c r="H8" s="844"/>
      <c r="I8" s="844"/>
      <c r="J8" s="844"/>
      <c r="K8" s="844"/>
      <c r="L8" s="844"/>
      <c r="M8" s="388"/>
    </row>
    <row r="9" spans="1:13" ht="110.5" customHeight="1">
      <c r="A9" s="2"/>
      <c r="B9" s="794" t="s">
        <v>701</v>
      </c>
      <c r="C9" s="794"/>
      <c r="D9" s="794"/>
      <c r="E9" s="794"/>
      <c r="F9" s="794"/>
      <c r="G9" s="794"/>
      <c r="H9" s="794"/>
      <c r="I9" s="794"/>
      <c r="J9" s="794"/>
      <c r="K9" s="794"/>
      <c r="L9" s="794"/>
      <c r="M9" s="388"/>
    </row>
    <row r="10" spans="1:13" ht="55.5" customHeight="1">
      <c r="A10" s="2"/>
      <c r="B10" s="835" t="s">
        <v>574</v>
      </c>
      <c r="C10" s="835"/>
      <c r="D10" s="835"/>
      <c r="E10" s="835"/>
      <c r="F10" s="835"/>
      <c r="G10" s="835"/>
      <c r="H10" s="835"/>
      <c r="I10" s="835"/>
      <c r="J10" s="835"/>
      <c r="K10" s="835"/>
      <c r="L10" s="835"/>
      <c r="M10" s="388"/>
    </row>
    <row r="11" spans="1:13" ht="56.15" customHeight="1">
      <c r="A11" s="2"/>
      <c r="B11" s="830" t="s">
        <v>575</v>
      </c>
      <c r="C11" s="836"/>
      <c r="D11" s="836"/>
      <c r="E11" s="836"/>
      <c r="F11" s="836"/>
      <c r="G11" s="836"/>
      <c r="H11" s="836"/>
      <c r="I11" s="836"/>
      <c r="J11" s="836"/>
      <c r="K11" s="836"/>
      <c r="L11" s="836"/>
      <c r="M11" s="388"/>
    </row>
    <row r="12" spans="1:13" ht="73.5" customHeight="1">
      <c r="A12" s="2"/>
      <c r="B12" s="839" t="s">
        <v>576</v>
      </c>
      <c r="C12" s="839"/>
      <c r="D12" s="839"/>
      <c r="E12" s="839"/>
      <c r="F12" s="839"/>
      <c r="G12" s="839"/>
      <c r="H12" s="839"/>
      <c r="I12" s="839"/>
      <c r="J12" s="839"/>
      <c r="K12" s="839"/>
      <c r="L12" s="839"/>
      <c r="M12" s="388"/>
    </row>
    <row r="13" spans="1:13" ht="34.5" customHeight="1">
      <c r="A13" s="2"/>
      <c r="B13" s="839" t="s">
        <v>577</v>
      </c>
      <c r="C13" s="839"/>
      <c r="D13" s="839"/>
      <c r="E13" s="839"/>
      <c r="F13" s="839"/>
      <c r="G13" s="839"/>
      <c r="H13" s="839"/>
      <c r="I13" s="839"/>
      <c r="J13" s="839"/>
      <c r="K13" s="839"/>
      <c r="L13" s="839"/>
      <c r="M13" s="388"/>
    </row>
    <row r="14" spans="1:13" ht="73.5" customHeight="1">
      <c r="A14" s="2"/>
      <c r="B14" s="839" t="s">
        <v>578</v>
      </c>
      <c r="C14" s="839"/>
      <c r="D14" s="839"/>
      <c r="E14" s="839"/>
      <c r="F14" s="839"/>
      <c r="G14" s="839"/>
      <c r="H14" s="839"/>
      <c r="I14" s="839"/>
      <c r="J14" s="839"/>
      <c r="K14" s="839"/>
      <c r="L14" s="839"/>
      <c r="M14" s="388"/>
    </row>
    <row r="15" spans="1:13" ht="51" customHeight="1">
      <c r="A15" s="2"/>
      <c r="B15" s="836" t="s">
        <v>579</v>
      </c>
      <c r="C15" s="836"/>
      <c r="D15" s="836"/>
      <c r="E15" s="836"/>
      <c r="F15" s="836"/>
      <c r="G15" s="836"/>
      <c r="H15" s="836"/>
      <c r="I15" s="836"/>
      <c r="J15" s="836"/>
      <c r="K15" s="836"/>
      <c r="L15" s="836"/>
      <c r="M15" s="388"/>
    </row>
    <row r="16" spans="1:13" ht="36" customHeight="1">
      <c r="A16" s="2"/>
      <c r="B16" s="843" t="s">
        <v>784</v>
      </c>
      <c r="C16" s="843"/>
      <c r="D16" s="843"/>
      <c r="E16" s="843"/>
      <c r="F16" s="843"/>
      <c r="G16" s="843"/>
      <c r="H16" s="843"/>
      <c r="I16" s="843"/>
      <c r="J16" s="843"/>
      <c r="K16" s="843"/>
      <c r="L16" s="843"/>
      <c r="M16" s="388"/>
    </row>
    <row r="17" spans="1:33" ht="36.65" customHeight="1">
      <c r="A17" s="2"/>
      <c r="B17" s="843" t="s">
        <v>785</v>
      </c>
      <c r="C17" s="843"/>
      <c r="D17" s="843"/>
      <c r="E17" s="843"/>
      <c r="F17" s="843"/>
      <c r="G17" s="843"/>
      <c r="H17" s="843"/>
      <c r="I17" s="843"/>
      <c r="J17" s="843"/>
      <c r="K17" s="843"/>
      <c r="L17" s="843"/>
      <c r="M17" s="388"/>
    </row>
    <row r="18" spans="1:33" ht="164.5" customHeight="1">
      <c r="A18" s="2"/>
      <c r="B18" s="836" t="s">
        <v>580</v>
      </c>
      <c r="C18" s="836"/>
      <c r="D18" s="836"/>
      <c r="E18" s="836"/>
      <c r="F18" s="836"/>
      <c r="G18" s="836"/>
      <c r="H18" s="836"/>
      <c r="I18" s="836"/>
      <c r="J18" s="836"/>
      <c r="K18" s="836"/>
      <c r="L18" s="836"/>
      <c r="M18" s="388"/>
    </row>
    <row r="19" spans="1:33" ht="36.65" customHeight="1">
      <c r="A19" s="2"/>
      <c r="B19" s="843" t="s">
        <v>784</v>
      </c>
      <c r="C19" s="843"/>
      <c r="D19" s="843"/>
      <c r="E19" s="843"/>
      <c r="F19" s="843"/>
      <c r="G19" s="843"/>
      <c r="H19" s="843"/>
      <c r="I19" s="843"/>
      <c r="J19" s="843"/>
      <c r="K19" s="843"/>
      <c r="L19" s="843"/>
      <c r="M19" s="388"/>
    </row>
    <row r="20" spans="1:33" ht="37" customHeight="1">
      <c r="A20" s="2"/>
      <c r="B20" s="843" t="s">
        <v>785</v>
      </c>
      <c r="C20" s="843"/>
      <c r="D20" s="843"/>
      <c r="E20" s="843"/>
      <c r="F20" s="843"/>
      <c r="G20" s="843"/>
      <c r="H20" s="843"/>
      <c r="I20" s="843"/>
      <c r="J20" s="843"/>
      <c r="K20" s="843"/>
      <c r="L20" s="843"/>
      <c r="M20" s="388"/>
    </row>
    <row r="21" spans="1:33" ht="129.65" customHeight="1">
      <c r="A21" s="2"/>
      <c r="B21" s="836" t="s">
        <v>581</v>
      </c>
      <c r="C21" s="836"/>
      <c r="D21" s="836"/>
      <c r="E21" s="836"/>
      <c r="F21" s="836"/>
      <c r="G21" s="836"/>
      <c r="H21" s="836"/>
      <c r="I21" s="836"/>
      <c r="J21" s="836"/>
      <c r="K21" s="836"/>
      <c r="L21" s="836"/>
      <c r="M21" s="388"/>
    </row>
    <row r="22" spans="1:33" ht="81.650000000000006" customHeight="1">
      <c r="A22" s="2"/>
      <c r="B22" s="836" t="s">
        <v>582</v>
      </c>
      <c r="C22" s="836"/>
      <c r="D22" s="836"/>
      <c r="E22" s="836"/>
      <c r="F22" s="836"/>
      <c r="G22" s="836"/>
      <c r="H22" s="836"/>
      <c r="I22" s="836"/>
      <c r="J22" s="836"/>
      <c r="K22" s="836"/>
      <c r="L22" s="836"/>
      <c r="M22" s="388"/>
    </row>
    <row r="23" spans="1:33" ht="15.5">
      <c r="A23" s="2"/>
      <c r="B23" s="271"/>
      <c r="C23" s="271"/>
      <c r="D23" s="271"/>
      <c r="E23" s="271"/>
      <c r="F23" s="271"/>
      <c r="G23" s="271"/>
      <c r="H23" s="271"/>
      <c r="I23" s="271"/>
      <c r="J23" s="271"/>
      <c r="K23" s="271"/>
      <c r="L23" s="271"/>
      <c r="M23" s="271"/>
    </row>
    <row r="24" spans="1:33" s="10" customFormat="1" ht="27" customHeight="1">
      <c r="A24" s="2"/>
      <c r="B24" s="832" t="s">
        <v>323</v>
      </c>
      <c r="C24" s="832"/>
      <c r="D24" s="832"/>
      <c r="E24" s="832"/>
      <c r="F24" s="832"/>
      <c r="G24" s="832"/>
      <c r="H24" s="832"/>
      <c r="I24" s="832"/>
      <c r="J24" s="832"/>
      <c r="K24" s="832"/>
      <c r="L24" s="832"/>
      <c r="M24" s="2"/>
      <c r="N24" s="9"/>
      <c r="O24" s="9"/>
      <c r="P24" s="9"/>
      <c r="Q24" s="9"/>
      <c r="R24" s="9"/>
      <c r="S24" s="9"/>
      <c r="T24" s="9"/>
      <c r="U24" s="9"/>
      <c r="V24" s="9"/>
      <c r="W24" s="9"/>
      <c r="X24" s="9"/>
      <c r="Y24" s="9"/>
      <c r="Z24" s="9"/>
      <c r="AA24" s="9"/>
      <c r="AB24" s="9"/>
      <c r="AC24" s="9"/>
      <c r="AD24" s="9"/>
      <c r="AE24" s="9"/>
      <c r="AF24" s="9"/>
      <c r="AG24" s="9"/>
    </row>
    <row r="25" spans="1:33" s="12" customFormat="1" ht="61" customHeight="1">
      <c r="A25" s="17"/>
      <c r="B25" s="575" t="s">
        <v>484</v>
      </c>
      <c r="C25" s="575"/>
      <c r="D25" s="575"/>
      <c r="E25" s="575"/>
      <c r="F25" s="575"/>
      <c r="G25" s="575"/>
      <c r="H25" s="575"/>
      <c r="I25" s="575"/>
      <c r="J25" s="575"/>
      <c r="K25" s="575"/>
      <c r="L25" s="575"/>
      <c r="M25" s="389"/>
      <c r="N25" s="17"/>
      <c r="O25" s="17"/>
      <c r="P25" s="17"/>
      <c r="Q25" s="17"/>
      <c r="R25" s="17"/>
      <c r="S25" s="17"/>
      <c r="T25" s="17"/>
      <c r="U25" s="17"/>
      <c r="V25" s="17"/>
      <c r="W25" s="17"/>
      <c r="X25" s="17"/>
      <c r="Y25" s="17"/>
      <c r="Z25" s="17"/>
      <c r="AA25" s="17"/>
      <c r="AB25" s="17"/>
      <c r="AC25" s="17"/>
      <c r="AD25" s="17"/>
      <c r="AE25" s="17"/>
      <c r="AF25" s="17"/>
      <c r="AG25" s="17"/>
    </row>
    <row r="26" spans="1:33" ht="43.5" customHeight="1" thickBot="1">
      <c r="A26" s="2"/>
      <c r="B26" s="270" t="s">
        <v>472</v>
      </c>
      <c r="C26" s="829" t="s">
        <v>471</v>
      </c>
      <c r="D26" s="829"/>
      <c r="E26" s="829"/>
      <c r="F26" s="829"/>
      <c r="G26" s="829"/>
      <c r="H26" s="829"/>
      <c r="I26" s="831" t="s">
        <v>470</v>
      </c>
      <c r="J26" s="831"/>
      <c r="K26" s="831" t="s">
        <v>189</v>
      </c>
      <c r="L26" s="831"/>
      <c r="M26" s="271"/>
    </row>
    <row r="27" spans="1:33" s="390" customFormat="1" ht="119.5" customHeight="1" thickTop="1" thickBot="1">
      <c r="A27" s="140"/>
      <c r="B27" s="272" t="s">
        <v>473</v>
      </c>
      <c r="C27" s="613" t="s">
        <v>474</v>
      </c>
      <c r="D27" s="615"/>
      <c r="E27" s="615"/>
      <c r="F27" s="615"/>
      <c r="G27" s="615"/>
      <c r="H27" s="824"/>
      <c r="I27" s="613"/>
      <c r="J27" s="824"/>
      <c r="K27" s="825"/>
      <c r="L27" s="826"/>
      <c r="M27" s="140"/>
      <c r="N27" s="140"/>
      <c r="O27" s="140"/>
      <c r="P27" s="140"/>
      <c r="Q27" s="140"/>
      <c r="R27" s="140"/>
      <c r="S27" s="140"/>
      <c r="T27" s="140"/>
      <c r="U27" s="140"/>
      <c r="V27" s="140"/>
      <c r="W27" s="140"/>
      <c r="X27" s="140"/>
      <c r="Y27" s="140"/>
      <c r="Z27" s="140"/>
      <c r="AA27" s="140"/>
      <c r="AB27" s="140"/>
      <c r="AC27" s="140"/>
      <c r="AD27" s="140"/>
      <c r="AE27" s="140"/>
      <c r="AF27" s="140"/>
      <c r="AG27" s="140"/>
    </row>
    <row r="28" spans="1:33" s="390" customFormat="1" ht="111" customHeight="1" thickTop="1" thickBot="1">
      <c r="A28" s="140"/>
      <c r="B28" s="376"/>
      <c r="C28" s="564"/>
      <c r="D28" s="565"/>
      <c r="E28" s="565"/>
      <c r="F28" s="565"/>
      <c r="G28" s="565"/>
      <c r="H28" s="708"/>
      <c r="I28" s="564"/>
      <c r="J28" s="708"/>
      <c r="K28" s="827"/>
      <c r="L28" s="828"/>
      <c r="M28" s="140"/>
      <c r="N28" s="140"/>
      <c r="O28" s="140"/>
      <c r="P28" s="140"/>
      <c r="Q28" s="140"/>
      <c r="R28" s="140"/>
      <c r="S28" s="140"/>
      <c r="T28" s="140"/>
      <c r="U28" s="140"/>
      <c r="V28" s="140"/>
      <c r="W28" s="140"/>
      <c r="X28" s="140"/>
      <c r="Y28" s="140"/>
      <c r="Z28" s="140"/>
      <c r="AA28" s="140"/>
      <c r="AB28" s="140"/>
      <c r="AC28" s="140"/>
      <c r="AD28" s="140"/>
      <c r="AE28" s="140"/>
      <c r="AF28" s="140"/>
      <c r="AG28" s="140"/>
    </row>
    <row r="29" spans="1:33" s="390" customFormat="1" ht="119.5" customHeight="1" thickTop="1" thickBot="1">
      <c r="A29" s="140"/>
      <c r="B29" s="272" t="s">
        <v>473</v>
      </c>
      <c r="C29" s="613" t="s">
        <v>474</v>
      </c>
      <c r="D29" s="615"/>
      <c r="E29" s="615"/>
      <c r="F29" s="615"/>
      <c r="G29" s="615"/>
      <c r="H29" s="824"/>
      <c r="I29" s="613"/>
      <c r="J29" s="824"/>
      <c r="K29" s="825"/>
      <c r="L29" s="826"/>
      <c r="M29" s="140"/>
      <c r="N29" s="140"/>
      <c r="O29" s="140"/>
      <c r="P29" s="140"/>
      <c r="Q29" s="140"/>
      <c r="R29" s="140"/>
      <c r="S29" s="140"/>
      <c r="T29" s="140"/>
      <c r="U29" s="140"/>
      <c r="V29" s="140"/>
      <c r="W29" s="140"/>
      <c r="X29" s="140"/>
      <c r="Y29" s="140"/>
      <c r="Z29" s="140"/>
      <c r="AA29" s="140"/>
      <c r="AB29" s="140"/>
      <c r="AC29" s="140"/>
      <c r="AD29" s="140"/>
      <c r="AE29" s="140"/>
      <c r="AF29" s="140"/>
      <c r="AG29" s="140"/>
    </row>
    <row r="30" spans="1:33" s="390" customFormat="1" ht="111" customHeight="1" thickTop="1" thickBot="1">
      <c r="A30" s="140"/>
      <c r="B30" s="376"/>
      <c r="C30" s="564"/>
      <c r="D30" s="565"/>
      <c r="E30" s="565"/>
      <c r="F30" s="565"/>
      <c r="G30" s="565"/>
      <c r="H30" s="708"/>
      <c r="I30" s="564"/>
      <c r="J30" s="708"/>
      <c r="K30" s="827"/>
      <c r="L30" s="828"/>
      <c r="M30" s="140"/>
      <c r="N30" s="140"/>
      <c r="O30" s="140"/>
      <c r="P30" s="140"/>
      <c r="Q30" s="140"/>
      <c r="R30" s="140"/>
      <c r="S30" s="140"/>
      <c r="T30" s="140"/>
      <c r="U30" s="140"/>
      <c r="V30" s="140"/>
      <c r="W30" s="140"/>
      <c r="X30" s="140"/>
      <c r="Y30" s="140"/>
      <c r="Z30" s="140"/>
      <c r="AA30" s="140"/>
      <c r="AB30" s="140"/>
      <c r="AC30" s="140"/>
      <c r="AD30" s="140"/>
      <c r="AE30" s="140"/>
      <c r="AF30" s="140"/>
      <c r="AG30" s="140"/>
    </row>
    <row r="31" spans="1:33" s="390" customFormat="1" ht="119.5" customHeight="1" thickTop="1" thickBot="1">
      <c r="A31" s="140"/>
      <c r="B31" s="272" t="s">
        <v>473</v>
      </c>
      <c r="C31" s="613" t="s">
        <v>474</v>
      </c>
      <c r="D31" s="615"/>
      <c r="E31" s="615"/>
      <c r="F31" s="615"/>
      <c r="G31" s="615"/>
      <c r="H31" s="824"/>
      <c r="I31" s="613"/>
      <c r="J31" s="824"/>
      <c r="K31" s="825"/>
      <c r="L31" s="826"/>
      <c r="M31" s="140"/>
      <c r="N31" s="140"/>
      <c r="O31" s="140"/>
      <c r="P31" s="140"/>
      <c r="Q31" s="140"/>
      <c r="R31" s="140"/>
      <c r="S31" s="140"/>
      <c r="T31" s="140"/>
      <c r="U31" s="140"/>
      <c r="V31" s="140"/>
      <c r="W31" s="140"/>
      <c r="X31" s="140"/>
      <c r="Y31" s="140"/>
      <c r="Z31" s="140"/>
      <c r="AA31" s="140"/>
      <c r="AB31" s="140"/>
      <c r="AC31" s="140"/>
      <c r="AD31" s="140"/>
      <c r="AE31" s="140"/>
      <c r="AF31" s="140"/>
      <c r="AG31" s="140"/>
    </row>
    <row r="32" spans="1:33" s="390" customFormat="1" ht="111" customHeight="1" thickTop="1" thickBot="1">
      <c r="A32" s="140"/>
      <c r="B32" s="376"/>
      <c r="C32" s="564"/>
      <c r="D32" s="565"/>
      <c r="E32" s="565"/>
      <c r="F32" s="565"/>
      <c r="G32" s="565"/>
      <c r="H32" s="708"/>
      <c r="I32" s="564"/>
      <c r="J32" s="708"/>
      <c r="K32" s="827"/>
      <c r="L32" s="828"/>
      <c r="M32" s="140"/>
      <c r="N32" s="140"/>
      <c r="O32" s="140"/>
      <c r="P32" s="140"/>
      <c r="Q32" s="140"/>
      <c r="R32" s="140"/>
      <c r="S32" s="140"/>
      <c r="T32" s="140"/>
      <c r="U32" s="140"/>
      <c r="V32" s="140"/>
      <c r="W32" s="140"/>
      <c r="X32" s="140"/>
      <c r="Y32" s="140"/>
      <c r="Z32" s="140"/>
      <c r="AA32" s="140"/>
      <c r="AB32" s="140"/>
      <c r="AC32" s="140"/>
      <c r="AD32" s="140"/>
      <c r="AE32" s="140"/>
      <c r="AF32" s="140"/>
      <c r="AG32" s="140"/>
    </row>
    <row r="33" spans="1:33" ht="38.25" customHeight="1" thickTop="1">
      <c r="A33" s="2"/>
      <c r="B33" s="2"/>
      <c r="C33" s="2"/>
      <c r="D33" s="2"/>
      <c r="E33" s="2"/>
      <c r="F33" s="2"/>
      <c r="G33" s="2"/>
      <c r="H33" s="2"/>
      <c r="I33" s="2"/>
      <c r="J33" s="2"/>
      <c r="K33" s="2"/>
      <c r="L33" s="2"/>
      <c r="M33" s="2"/>
    </row>
    <row r="34" spans="1:33" s="86" customFormat="1" ht="18" customHeight="1">
      <c r="A34" s="85"/>
      <c r="B34" s="85"/>
      <c r="C34" s="85"/>
      <c r="D34" s="85"/>
      <c r="E34" s="85"/>
      <c r="F34" s="85"/>
      <c r="G34" s="85"/>
      <c r="H34" s="85"/>
      <c r="I34" s="85"/>
      <c r="J34" s="85"/>
      <c r="K34" s="85"/>
      <c r="L34" s="387" t="s">
        <v>700</v>
      </c>
      <c r="M34" s="85"/>
      <c r="N34" s="85"/>
      <c r="O34" s="85"/>
      <c r="P34" s="85"/>
      <c r="Q34" s="85"/>
      <c r="R34" s="85"/>
      <c r="S34" s="85"/>
      <c r="T34" s="85"/>
      <c r="U34" s="85"/>
      <c r="V34" s="85"/>
      <c r="W34" s="85"/>
      <c r="X34" s="85"/>
      <c r="Y34" s="85"/>
      <c r="Z34" s="85"/>
      <c r="AA34" s="85"/>
      <c r="AB34" s="85"/>
      <c r="AC34" s="85"/>
      <c r="AD34" s="85"/>
      <c r="AE34" s="85"/>
      <c r="AF34" s="85"/>
      <c r="AG34" s="85"/>
    </row>
    <row r="35" spans="1:33">
      <c r="A35" s="2"/>
      <c r="B35" s="2"/>
      <c r="C35" s="2"/>
      <c r="D35" s="2"/>
      <c r="E35" s="2"/>
      <c r="F35" s="2"/>
      <c r="G35" s="2"/>
      <c r="H35" s="2"/>
      <c r="I35" s="2"/>
      <c r="J35" s="2"/>
      <c r="K35" s="2"/>
      <c r="L35" s="142"/>
      <c r="M35" s="2"/>
    </row>
    <row r="36" spans="1:33" s="2" customFormat="1"/>
    <row r="37" spans="1:33" s="2" customFormat="1"/>
    <row r="38" spans="1:33" s="2" customFormat="1"/>
    <row r="39" spans="1:33" s="2" customFormat="1"/>
    <row r="40" spans="1:33" s="2" customFormat="1"/>
    <row r="41" spans="1:33" s="2" customFormat="1"/>
    <row r="42" spans="1:33" s="2" customFormat="1"/>
    <row r="43" spans="1:33" s="2" customFormat="1"/>
    <row r="44" spans="1:33" s="2" customFormat="1"/>
    <row r="45" spans="1:33" s="2" customFormat="1"/>
    <row r="46" spans="1:33" s="2" customFormat="1"/>
    <row r="47" spans="1:33" s="2" customFormat="1"/>
    <row r="48" spans="1:33"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sheetData>
  <sheetProtection algorithmName="SHA-256" hashValue="bnhR4HkDS3CIBpJlpbZ9gZc1sedvor6MFflxvYTl4HY=" saltValue="DUMz0nSUVi7wc+NmxAFSQQ==" spinCount="100000" sheet="1" formatRows="0"/>
  <mergeCells count="32">
    <mergeCell ref="B3:L3"/>
    <mergeCell ref="I29:J30"/>
    <mergeCell ref="K29:L30"/>
    <mergeCell ref="C31:H32"/>
    <mergeCell ref="I31:J32"/>
    <mergeCell ref="K31:L32"/>
    <mergeCell ref="C29:H30"/>
    <mergeCell ref="B6:L6"/>
    <mergeCell ref="B7:L7"/>
    <mergeCell ref="B8:L8"/>
    <mergeCell ref="B18:L18"/>
    <mergeCell ref="B21:L21"/>
    <mergeCell ref="B9:L9"/>
    <mergeCell ref="B12:L12"/>
    <mergeCell ref="B13:L13"/>
    <mergeCell ref="B15:L15"/>
    <mergeCell ref="C27:H28"/>
    <mergeCell ref="I27:J28"/>
    <mergeCell ref="K27:L28"/>
    <mergeCell ref="B25:L25"/>
    <mergeCell ref="B22:L22"/>
    <mergeCell ref="C26:H26"/>
    <mergeCell ref="I26:J26"/>
    <mergeCell ref="K26:L26"/>
    <mergeCell ref="B24:L24"/>
    <mergeCell ref="B10:L10"/>
    <mergeCell ref="B11:L11"/>
    <mergeCell ref="B17:L17"/>
    <mergeCell ref="B19:L19"/>
    <mergeCell ref="B20:L20"/>
    <mergeCell ref="B14:L14"/>
    <mergeCell ref="B16:L16"/>
  </mergeCells>
  <dataValidations count="2">
    <dataValidation type="textLength" errorStyle="information" operator="lessThan" allowBlank="1" showInputMessage="1" showErrorMessage="1" error="Response must be less than 300 characters" sqref="B31 B29 B27" xr:uid="{00000000-0002-0000-1300-000000000000}">
      <formula1>301</formula1>
    </dataValidation>
    <dataValidation type="textLength" errorStyle="information" operator="lessThan" allowBlank="1" showInputMessage="1" showErrorMessage="1" error="Response must be less than 800 characters" sqref="C27:H32" xr:uid="{00000000-0002-0000-1300-000001000000}">
      <formula1>801</formula1>
    </dataValidation>
  </dataValidations>
  <hyperlinks>
    <hyperlink ref="B10:L10" r:id="rId1" display="The core capabilities in the Framework provide a useful starting point when designing a structured approach to on-the-job training. If this is an issue, a strategy is to establish or improve onboarding practices, including induction, initial on-job traini" xr:uid="{00000000-0004-0000-1300-000000000000}"/>
    <hyperlink ref="B6:L6" r:id="rId2" location="in-this-section" display="1. Employee Value Proposition (EVP): What is attractive to existing employees in working for your organisation? What do you know about what workers want? If you were to ask an employee about the benefits they get working with your organisation, what would you expect to hear? Hours of work, clarity of role, trust in management, opportunities for feedback, debriefing, supervisor and peer support, safety, learning and development and recognition are some common responses. If you do not know what workers want or the issues they have, consider options for regularly checking in with them to collect this information. For example a suggestions box or using an independently-run regular climate survey that will allow employees to give you anonymous feedback. If data suggests your organisation is not meeting your workforce’s expectations, a strategy is to put systems in place to directly involve workers in finding ways to improve the way organisation and how work is done. Use the Supervision and Support Relationship: A Guide for Supervisors and Workers for advice on how to support worker wellbeing and build a positive, developmental relationship with each worker." xr:uid="{00000000-0004-0000-1300-000001000000}"/>
    <hyperlink ref="B12:L12" r:id="rId3" display="• A mismatch between expectations set out in advertising material, advice from their supervisor and the actual job" xr:uid="{00000000-0004-0000-1300-000002000000}"/>
    <hyperlink ref="B13:L13" r:id="rId4" display="• A mismatch between expectations set out in advertising material, advice from their supervisor and the actual job" xr:uid="{00000000-0004-0000-1300-000003000000}"/>
    <hyperlink ref="B14:L14" r:id="rId5" display="• A mismatch between expectations set out in advertising material, advice from their supervisor and the actual job" xr:uid="{00000000-0004-0000-1300-000004000000}"/>
    <hyperlink ref="B16:L16" r:id="rId6" location="in-this-section" display="• Supervision and Support Relationship: A Guide for Supervisors and Workers" xr:uid="{00000000-0004-0000-1300-000005000000}"/>
    <hyperlink ref="B17:L17" r:id="rId7" location="in-this-section" display="• Learning and Capability Development: A Guide for Supervisors" xr:uid="{00000000-0004-0000-1300-000006000000}"/>
    <hyperlink ref="B19:L19" r:id="rId8" location="in-this-section" display="• Supervision and Support Relationship: A Guide for Supervisors and Workers" xr:uid="{1D0D1B35-7AB9-4F3A-BFE7-ADD8FDB5E39C}"/>
    <hyperlink ref="B20:L20" r:id="rId9" location="in-this-section" display="• Learning and Capability Development: A Guide for Supervisors" xr:uid="{24563D48-BEBB-437C-BE11-E4A145327813}"/>
  </hyperlinks>
  <pageMargins left="0.7" right="0.7" top="0.75" bottom="0.75" header="0.3" footer="0.3"/>
  <pageSetup paperSize="304" orientation="portrait" r:id="rId10"/>
  <drawing r:id="rId1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275D3A"/>
  </sheetPr>
  <dimension ref="A1:AN42"/>
  <sheetViews>
    <sheetView showGridLines="0" zoomScaleNormal="100" workbookViewId="0"/>
  </sheetViews>
  <sheetFormatPr defaultColWidth="9.453125" defaultRowHeight="14.5"/>
  <cols>
    <col min="2" max="2" width="44.1796875" customWidth="1"/>
    <col min="3" max="12" width="9.453125" customWidth="1"/>
    <col min="13" max="13" width="7.54296875" customWidth="1"/>
    <col min="16" max="23" width="9.453125" style="2"/>
    <col min="24" max="24" width="9.453125" style="2" customWidth="1"/>
    <col min="25" max="40" width="9.453125" style="2"/>
  </cols>
  <sheetData>
    <row r="1" spans="1:40" ht="94.5" customHeight="1">
      <c r="A1" s="2"/>
      <c r="B1" s="2"/>
      <c r="C1" s="2"/>
      <c r="D1" s="2"/>
      <c r="E1" s="2"/>
      <c r="F1" s="2"/>
      <c r="G1" s="2"/>
      <c r="H1" s="2"/>
      <c r="I1" s="2"/>
      <c r="J1" s="2"/>
      <c r="K1" s="2"/>
      <c r="L1" s="2"/>
      <c r="M1" s="2"/>
      <c r="N1" s="2"/>
      <c r="O1" s="2"/>
    </row>
    <row r="2" spans="1:40" ht="145.5" customHeight="1">
      <c r="A2" s="2"/>
      <c r="B2" s="371" t="s">
        <v>83</v>
      </c>
      <c r="C2" s="2"/>
      <c r="D2" s="2"/>
      <c r="E2" s="2"/>
      <c r="F2" s="2"/>
      <c r="G2" s="2"/>
      <c r="H2" s="2"/>
      <c r="I2" s="2"/>
      <c r="J2" s="2"/>
      <c r="K2" s="2"/>
      <c r="L2" s="2"/>
      <c r="M2" s="2"/>
      <c r="N2" s="2"/>
      <c r="O2" s="2"/>
    </row>
    <row r="3" spans="1:40" ht="52" customHeight="1">
      <c r="A3" s="2"/>
      <c r="B3" s="569" t="s">
        <v>541</v>
      </c>
      <c r="C3" s="569"/>
      <c r="D3" s="569"/>
      <c r="E3" s="569"/>
      <c r="F3" s="569"/>
      <c r="G3" s="569"/>
      <c r="H3" s="569"/>
      <c r="I3" s="569"/>
      <c r="J3" s="569"/>
      <c r="K3" s="569"/>
      <c r="L3" s="569"/>
      <c r="M3" s="267"/>
      <c r="N3" s="2"/>
      <c r="O3" s="2"/>
    </row>
    <row r="4" spans="1:40" ht="46.5" customHeight="1">
      <c r="A4" s="2"/>
      <c r="B4" s="372" t="s">
        <v>154</v>
      </c>
      <c r="C4" s="391"/>
      <c r="D4" s="391"/>
      <c r="E4" s="391"/>
      <c r="F4" s="391"/>
      <c r="G4" s="391"/>
      <c r="H4" s="391"/>
      <c r="I4" s="391"/>
      <c r="J4" s="391"/>
      <c r="K4" s="391"/>
      <c r="L4" s="391"/>
      <c r="M4" s="2"/>
      <c r="N4" s="2"/>
      <c r="O4" s="2"/>
    </row>
    <row r="5" spans="1:40" ht="7.5" customHeight="1">
      <c r="A5" s="2"/>
      <c r="B5" s="372"/>
      <c r="C5" s="391"/>
      <c r="D5" s="391"/>
      <c r="E5" s="391"/>
      <c r="F5" s="391"/>
      <c r="G5" s="391"/>
      <c r="H5" s="391"/>
      <c r="I5" s="391"/>
      <c r="J5" s="391"/>
      <c r="K5" s="391"/>
      <c r="L5" s="391"/>
      <c r="M5" s="2"/>
      <c r="N5" s="2"/>
      <c r="O5" s="2"/>
    </row>
    <row r="6" spans="1:40" ht="164.15" customHeight="1">
      <c r="A6" s="2"/>
      <c r="B6" s="836" t="s">
        <v>757</v>
      </c>
      <c r="C6" s="836"/>
      <c r="D6" s="836"/>
      <c r="E6" s="836"/>
      <c r="F6" s="836"/>
      <c r="G6" s="836"/>
      <c r="H6" s="836"/>
      <c r="I6" s="836"/>
      <c r="J6" s="836"/>
      <c r="K6" s="836"/>
      <c r="L6" s="836"/>
      <c r="M6" s="362"/>
      <c r="N6" s="2"/>
      <c r="O6" s="2"/>
    </row>
    <row r="7" spans="1:40" ht="110.15" customHeight="1">
      <c r="A7" s="2"/>
      <c r="B7" s="836" t="s">
        <v>542</v>
      </c>
      <c r="C7" s="836"/>
      <c r="D7" s="836"/>
      <c r="E7" s="836"/>
      <c r="F7" s="836"/>
      <c r="G7" s="836"/>
      <c r="H7" s="836"/>
      <c r="I7" s="836"/>
      <c r="J7" s="836"/>
      <c r="K7" s="836"/>
      <c r="L7" s="836"/>
      <c r="M7" s="37"/>
      <c r="N7" s="2"/>
      <c r="O7" s="2"/>
    </row>
    <row r="8" spans="1:40" ht="147" customHeight="1">
      <c r="A8" s="2"/>
      <c r="B8" s="835" t="s">
        <v>786</v>
      </c>
      <c r="C8" s="835"/>
      <c r="D8" s="835"/>
      <c r="E8" s="835"/>
      <c r="F8" s="835"/>
      <c r="G8" s="835"/>
      <c r="H8" s="835"/>
      <c r="I8" s="835"/>
      <c r="J8" s="835"/>
      <c r="K8" s="835"/>
      <c r="L8" s="835"/>
      <c r="M8" s="37"/>
      <c r="N8" s="2"/>
      <c r="O8" s="2"/>
    </row>
    <row r="9" spans="1:40" ht="92.5" customHeight="1">
      <c r="A9" s="2"/>
      <c r="B9" s="836" t="s">
        <v>543</v>
      </c>
      <c r="C9" s="836"/>
      <c r="D9" s="836"/>
      <c r="E9" s="836"/>
      <c r="F9" s="836"/>
      <c r="G9" s="836"/>
      <c r="H9" s="836"/>
      <c r="I9" s="836"/>
      <c r="J9" s="836"/>
      <c r="K9" s="836"/>
      <c r="L9" s="836"/>
      <c r="M9" s="240"/>
      <c r="N9" s="2"/>
      <c r="O9" s="2"/>
    </row>
    <row r="10" spans="1:40" ht="129" customHeight="1">
      <c r="A10" s="2"/>
      <c r="B10" s="835" t="s">
        <v>544</v>
      </c>
      <c r="C10" s="835"/>
      <c r="D10" s="835"/>
      <c r="E10" s="835"/>
      <c r="F10" s="835"/>
      <c r="G10" s="835"/>
      <c r="H10" s="835"/>
      <c r="I10" s="835"/>
      <c r="J10" s="835"/>
      <c r="K10" s="835"/>
      <c r="L10" s="835"/>
      <c r="M10" s="240"/>
      <c r="N10" s="2"/>
      <c r="O10" s="2"/>
    </row>
    <row r="11" spans="1:40" ht="110.5" customHeight="1">
      <c r="A11" s="2"/>
      <c r="B11" s="835" t="s">
        <v>583</v>
      </c>
      <c r="C11" s="835"/>
      <c r="D11" s="835"/>
      <c r="E11" s="835"/>
      <c r="F11" s="835"/>
      <c r="G11" s="835"/>
      <c r="H11" s="835"/>
      <c r="I11" s="835"/>
      <c r="J11" s="835"/>
      <c r="K11" s="835"/>
      <c r="L11" s="835"/>
      <c r="M11" s="240"/>
      <c r="N11" s="2"/>
      <c r="O11" s="2"/>
    </row>
    <row r="12" spans="1:40" ht="53.5" customHeight="1">
      <c r="A12" s="2"/>
      <c r="B12" s="835" t="s">
        <v>584</v>
      </c>
      <c r="C12" s="835"/>
      <c r="D12" s="835"/>
      <c r="E12" s="835"/>
      <c r="F12" s="835"/>
      <c r="G12" s="835"/>
      <c r="H12" s="835"/>
      <c r="I12" s="835"/>
      <c r="J12" s="835"/>
      <c r="K12" s="835"/>
      <c r="L12" s="835"/>
      <c r="M12" s="240"/>
      <c r="N12" s="2"/>
      <c r="O12" s="2"/>
    </row>
    <row r="13" spans="1:40" ht="103.5" customHeight="1">
      <c r="A13" s="2"/>
      <c r="B13" s="835" t="s">
        <v>545</v>
      </c>
      <c r="C13" s="835"/>
      <c r="D13" s="835"/>
      <c r="E13" s="835"/>
      <c r="F13" s="835"/>
      <c r="G13" s="835"/>
      <c r="H13" s="835"/>
      <c r="I13" s="835"/>
      <c r="J13" s="835"/>
      <c r="K13" s="835"/>
      <c r="L13" s="835"/>
      <c r="M13" s="240"/>
      <c r="N13" s="2"/>
      <c r="O13" s="2"/>
    </row>
    <row r="14" spans="1:40" ht="18" customHeight="1">
      <c r="A14" s="2"/>
      <c r="B14" s="392"/>
      <c r="C14" s="393"/>
      <c r="D14" s="393"/>
      <c r="E14" s="393"/>
      <c r="F14" s="393"/>
      <c r="G14" s="393"/>
      <c r="H14" s="393"/>
      <c r="I14" s="393"/>
      <c r="J14" s="393"/>
      <c r="K14" s="393"/>
      <c r="L14" s="393"/>
      <c r="M14" s="393"/>
      <c r="N14" s="2"/>
      <c r="O14" s="2"/>
    </row>
    <row r="15" spans="1:40" s="10" customFormat="1" ht="18.649999999999999" customHeight="1">
      <c r="A15" s="2"/>
      <c r="B15" s="832" t="s">
        <v>323</v>
      </c>
      <c r="C15" s="832"/>
      <c r="D15" s="832"/>
      <c r="E15" s="832"/>
      <c r="F15" s="832"/>
      <c r="G15" s="832"/>
      <c r="H15" s="832"/>
      <c r="I15" s="832"/>
      <c r="J15" s="832"/>
      <c r="K15" s="832"/>
      <c r="L15" s="832"/>
      <c r="M15" s="2"/>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row>
    <row r="16" spans="1:40" ht="61" customHeight="1">
      <c r="A16" s="2"/>
      <c r="B16" s="575" t="s">
        <v>484</v>
      </c>
      <c r="C16" s="575"/>
      <c r="D16" s="575"/>
      <c r="E16" s="575"/>
      <c r="F16" s="575"/>
      <c r="G16" s="575"/>
      <c r="H16" s="575"/>
      <c r="I16" s="575"/>
      <c r="J16" s="575"/>
      <c r="K16" s="575"/>
      <c r="L16" s="575"/>
      <c r="M16" s="11"/>
      <c r="N16" s="2"/>
      <c r="O16" s="2"/>
    </row>
    <row r="17" spans="1:40" ht="43" customHeight="1" thickBot="1">
      <c r="A17" s="2"/>
      <c r="B17" s="270" t="s">
        <v>472</v>
      </c>
      <c r="C17" s="829" t="s">
        <v>471</v>
      </c>
      <c r="D17" s="829"/>
      <c r="E17" s="829"/>
      <c r="F17" s="829"/>
      <c r="G17" s="829"/>
      <c r="H17" s="829"/>
      <c r="I17" s="831" t="s">
        <v>470</v>
      </c>
      <c r="J17" s="831"/>
      <c r="K17" s="831" t="s">
        <v>189</v>
      </c>
      <c r="L17" s="831"/>
      <c r="M17" s="271"/>
      <c r="N17" s="2"/>
      <c r="O17" s="2"/>
    </row>
    <row r="18" spans="1:40"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row>
    <row r="19" spans="1:40"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row>
    <row r="20" spans="1:40" s="390" customFormat="1" ht="119.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row>
    <row r="21" spans="1:40"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row>
    <row r="22" spans="1:40" s="390" customFormat="1" ht="119.5" customHeight="1" thickTop="1" thickBot="1">
      <c r="A22" s="140"/>
      <c r="B22" s="272" t="s">
        <v>473</v>
      </c>
      <c r="C22" s="613" t="s">
        <v>474</v>
      </c>
      <c r="D22" s="615"/>
      <c r="E22" s="615"/>
      <c r="F22" s="615"/>
      <c r="G22" s="615"/>
      <c r="H22" s="824"/>
      <c r="I22" s="613"/>
      <c r="J22" s="824"/>
      <c r="K22" s="825"/>
      <c r="L22" s="826"/>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row>
    <row r="23" spans="1:40" s="390" customFormat="1" ht="111" customHeight="1" thickTop="1" thickBot="1">
      <c r="A23" s="140"/>
      <c r="B23" s="376"/>
      <c r="C23" s="564"/>
      <c r="D23" s="565"/>
      <c r="E23" s="565"/>
      <c r="F23" s="565"/>
      <c r="G23" s="565"/>
      <c r="H23" s="708"/>
      <c r="I23" s="564"/>
      <c r="J23" s="708"/>
      <c r="K23" s="827"/>
      <c r="L23" s="828"/>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row>
    <row r="24" spans="1:40" ht="38.25" customHeight="1" thickTop="1">
      <c r="A24" s="2"/>
      <c r="B24" s="2"/>
      <c r="C24" s="2"/>
      <c r="D24" s="2"/>
      <c r="E24" s="2"/>
      <c r="F24" s="2"/>
      <c r="G24" s="2"/>
      <c r="H24" s="2"/>
      <c r="I24" s="2"/>
      <c r="J24" s="2"/>
      <c r="K24" s="2"/>
      <c r="L24" s="2"/>
      <c r="M24" s="2"/>
      <c r="N24" s="2"/>
      <c r="O24" s="2"/>
    </row>
    <row r="25" spans="1:40" s="86" customFormat="1" ht="18" customHeight="1">
      <c r="A25" s="85"/>
      <c r="B25" s="85"/>
      <c r="C25" s="85"/>
      <c r="D25" s="85"/>
      <c r="E25" s="85"/>
      <c r="F25" s="85"/>
      <c r="G25" s="85"/>
      <c r="H25" s="85"/>
      <c r="I25" s="85"/>
      <c r="J25" s="85"/>
      <c r="K25" s="85"/>
      <c r="L25" s="387" t="s">
        <v>696</v>
      </c>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row>
    <row r="26" spans="1:40">
      <c r="A26" s="2"/>
      <c r="B26" s="2"/>
      <c r="C26" s="2"/>
      <c r="D26" s="2"/>
      <c r="E26" s="2"/>
      <c r="F26" s="2"/>
      <c r="G26" s="2"/>
      <c r="H26" s="2"/>
      <c r="I26" s="2"/>
      <c r="J26" s="2"/>
      <c r="K26" s="2"/>
      <c r="L26" s="2"/>
      <c r="M26" s="2"/>
      <c r="N26" s="2"/>
      <c r="O26" s="2"/>
    </row>
    <row r="27" spans="1:40" s="2" customFormat="1" ht="30" customHeight="1"/>
    <row r="28" spans="1:40" s="2" customFormat="1"/>
    <row r="29" spans="1:40" s="2" customFormat="1"/>
    <row r="30" spans="1:40" s="2" customFormat="1"/>
    <row r="31" spans="1:40" s="2" customFormat="1"/>
    <row r="32" spans="1:40" s="2" customFormat="1"/>
    <row r="33" s="2" customFormat="1"/>
    <row r="34" s="2" customFormat="1"/>
    <row r="35" s="2" customFormat="1"/>
    <row r="36" s="2" customFormat="1"/>
    <row r="37" s="2" customFormat="1"/>
    <row r="38" s="2" customFormat="1"/>
    <row r="39" s="2" customFormat="1"/>
    <row r="40" s="2" customFormat="1"/>
    <row r="41" s="2" customFormat="1"/>
    <row r="42" s="2" customFormat="1"/>
  </sheetData>
  <sheetProtection algorithmName="SHA-256" hashValue="LFISlavOBtgoMnFOxzfRsuiDqpUWirfqxJQN0+9B50w=" saltValue="eLbBUDuWHQqP7ZZMZnWTMQ==" spinCount="100000" sheet="1" formatRows="0"/>
  <mergeCells count="23">
    <mergeCell ref="B3:L3"/>
    <mergeCell ref="C22:H23"/>
    <mergeCell ref="I22:J23"/>
    <mergeCell ref="K22:L23"/>
    <mergeCell ref="C20:H21"/>
    <mergeCell ref="I20:J21"/>
    <mergeCell ref="K20:L21"/>
    <mergeCell ref="B16:L16"/>
    <mergeCell ref="C18:H19"/>
    <mergeCell ref="I18:J19"/>
    <mergeCell ref="K18:L19"/>
    <mergeCell ref="B15:L15"/>
    <mergeCell ref="C17:H17"/>
    <mergeCell ref="I17:J17"/>
    <mergeCell ref="K17:L17"/>
    <mergeCell ref="B7:L7"/>
    <mergeCell ref="B11:L11"/>
    <mergeCell ref="B13:L13"/>
    <mergeCell ref="B6:L6"/>
    <mergeCell ref="B8:L8"/>
    <mergeCell ref="B9:L9"/>
    <mergeCell ref="B10:L10"/>
    <mergeCell ref="B12:L12"/>
  </mergeCells>
  <dataValidations count="2">
    <dataValidation type="textLength" errorStyle="information" operator="lessThan" allowBlank="1" showInputMessage="1" showErrorMessage="1" error="Response must be less than 800 characters" sqref="C18:H23" xr:uid="{00000000-0002-0000-1400-000000000000}">
      <formula1>801</formula1>
    </dataValidation>
    <dataValidation type="textLength" errorStyle="information" operator="lessThan" allowBlank="1" showInputMessage="1" showErrorMessage="1" error="Response must be less than 300 characters" sqref="B22 B20 B18" xr:uid="{00000000-0002-0000-1400-000001000000}">
      <formula1>301</formula1>
    </dataValidation>
  </dataValidations>
  <hyperlinks>
    <hyperlink ref="B8:L8" r:id="rId1" location="in-this-section" display="3. Worker engagement: Low engagement is a common problem in workplaces with high casualisation and off-site working. You can implement pro-active strategies to increase formal and informal points of connection, communication and relationship-building. Where the realities of work location and schedule limit opportunities for face-to-face meetings, you should consider using phone calls, electronic platforms and texts to provide regular points of connection, between supervisors and workers as well as between peers. It is a good idea to check with workers for ways to connect that they would find useful and accessible. The Supervision and Support Relationship: A Guide for Supervisors and Workers in the supervision resources provides practical suggestions on how to do this." xr:uid="{00000000-0004-0000-1400-000000000000}"/>
    <hyperlink ref="B10:L10" r:id="rId2" display="5. Flexibility: Both workers and participants value scheduling work in a way that suits their own needs and preferences. There are different ways to achieve this. For example some organisations allow local teams to manage adjustments to suit their members" xr:uid="{00000000-0004-0000-1400-000001000000}"/>
    <hyperlink ref="B11:L11" r:id="rId3" display="6. Recognition: Recognise good work, acknowledge progress, and provide timely feedback. A strategy could be to develop a reward and recognition program to support a motivated and engaged workforce. Genuine acknowledgement of appreciation can be as simple " xr:uid="{00000000-0004-0000-1400-000002000000}"/>
    <hyperlink ref="B13:L13" r:id="rId4" location="mgr_manageOthers_0_0" display="7. Address gaps in supervisor and management capabilities: The NDIS Workforce Capability Framework provides detailed guidance on capabilities supervisors and managers need to provide effective support and leadership to workers. Click on the links for more" xr:uid="{00000000-0004-0000-1400-000003000000}"/>
    <hyperlink ref="B12:L12" r:id="rId5" location="in-this-section" display="You can also use the Supervision and Support Relationship: A Guide for Supervisors and Workers for ideas on how to take a collaborative, capability-based approach to supervision." xr:uid="{00000000-0004-0000-1400-000004000000}"/>
  </hyperlinks>
  <pageMargins left="0.7" right="0.7" top="0.75" bottom="0.75" header="0.3" footer="0.3"/>
  <pageSetup paperSize="304" orientation="portrait" r:id="rId6"/>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75D3A"/>
  </sheetPr>
  <dimension ref="A1:AR165"/>
  <sheetViews>
    <sheetView showGridLines="0" zoomScaleNormal="100" workbookViewId="0"/>
  </sheetViews>
  <sheetFormatPr defaultColWidth="9.453125" defaultRowHeight="14.5"/>
  <cols>
    <col min="2" max="2" width="44" customWidth="1"/>
    <col min="3" max="13" width="9.453125" customWidth="1"/>
    <col min="19" max="44" width="9.453125" style="2"/>
  </cols>
  <sheetData>
    <row r="1" spans="1:44" ht="94.5" customHeight="1">
      <c r="A1" s="2"/>
      <c r="B1" s="2"/>
      <c r="C1" s="2"/>
      <c r="D1" s="2"/>
      <c r="E1" s="2"/>
      <c r="F1" s="2"/>
      <c r="G1" s="2"/>
      <c r="H1" s="2"/>
      <c r="I1" s="2"/>
      <c r="J1" s="2"/>
      <c r="K1" s="2"/>
      <c r="L1" s="2"/>
      <c r="M1" s="2"/>
      <c r="N1" s="2"/>
      <c r="O1" s="2"/>
      <c r="P1" s="2"/>
      <c r="Q1" s="2"/>
      <c r="R1" s="2"/>
    </row>
    <row r="2" spans="1:44" ht="145.5" customHeight="1">
      <c r="A2" s="2"/>
      <c r="B2" s="371" t="s">
        <v>84</v>
      </c>
      <c r="C2" s="2"/>
      <c r="D2" s="2"/>
      <c r="E2" s="2"/>
      <c r="F2" s="2"/>
      <c r="G2" s="2"/>
      <c r="H2" s="2"/>
      <c r="I2" s="2"/>
      <c r="J2" s="2"/>
      <c r="K2" s="2"/>
      <c r="L2" s="2"/>
      <c r="M2" s="2"/>
      <c r="N2" s="2"/>
      <c r="O2" s="2"/>
      <c r="P2" s="2"/>
      <c r="Q2" s="2"/>
      <c r="R2" s="2"/>
    </row>
    <row r="3" spans="1:44" ht="53.15" customHeight="1">
      <c r="A3" s="2"/>
      <c r="B3" s="569" t="s">
        <v>546</v>
      </c>
      <c r="C3" s="569"/>
      <c r="D3" s="569"/>
      <c r="E3" s="569"/>
      <c r="F3" s="569"/>
      <c r="G3" s="569"/>
      <c r="H3" s="569"/>
      <c r="I3" s="569"/>
      <c r="J3" s="569"/>
      <c r="K3" s="569"/>
      <c r="L3" s="569"/>
      <c r="M3" s="267"/>
      <c r="N3" s="2"/>
      <c r="O3" s="2"/>
      <c r="P3" s="2"/>
      <c r="Q3" s="2"/>
      <c r="R3" s="2"/>
    </row>
    <row r="4" spans="1:44" ht="45.65" customHeight="1">
      <c r="A4" s="2"/>
      <c r="B4" s="372" t="s">
        <v>154</v>
      </c>
      <c r="C4" s="391"/>
      <c r="D4" s="391"/>
      <c r="E4" s="391"/>
      <c r="F4" s="391"/>
      <c r="G4" s="391"/>
      <c r="H4" s="391"/>
      <c r="I4" s="391"/>
      <c r="J4" s="391"/>
      <c r="K4" s="391"/>
      <c r="L4" s="391"/>
      <c r="M4" s="2"/>
      <c r="N4" s="2"/>
      <c r="O4" s="2"/>
      <c r="P4" s="2"/>
      <c r="Q4" s="2"/>
      <c r="R4" s="2"/>
    </row>
    <row r="5" spans="1:44" ht="7.5" customHeight="1">
      <c r="A5" s="2"/>
      <c r="B5" s="372"/>
      <c r="C5" s="391"/>
      <c r="D5" s="391"/>
      <c r="E5" s="391"/>
      <c r="F5" s="391"/>
      <c r="G5" s="391"/>
      <c r="H5" s="391"/>
      <c r="I5" s="391"/>
      <c r="J5" s="391"/>
      <c r="K5" s="391"/>
      <c r="L5" s="391"/>
      <c r="M5" s="2"/>
      <c r="N5" s="2"/>
      <c r="O5" s="2"/>
      <c r="P5" s="2"/>
      <c r="Q5" s="2"/>
      <c r="R5" s="2"/>
    </row>
    <row r="6" spans="1:44" ht="54" customHeight="1">
      <c r="A6" s="2"/>
      <c r="B6" s="836" t="s">
        <v>547</v>
      </c>
      <c r="C6" s="836"/>
      <c r="D6" s="836"/>
      <c r="E6" s="836"/>
      <c r="F6" s="836"/>
      <c r="G6" s="836"/>
      <c r="H6" s="836"/>
      <c r="I6" s="836"/>
      <c r="J6" s="836"/>
      <c r="K6" s="836"/>
      <c r="L6" s="836"/>
      <c r="M6" s="362"/>
      <c r="N6" s="2"/>
      <c r="O6" s="2"/>
      <c r="P6" s="2"/>
      <c r="Q6" s="2"/>
      <c r="R6" s="2"/>
    </row>
    <row r="7" spans="1:44" ht="55" customHeight="1">
      <c r="A7" s="2"/>
      <c r="B7" s="836" t="s">
        <v>548</v>
      </c>
      <c r="C7" s="836"/>
      <c r="D7" s="836"/>
      <c r="E7" s="836"/>
      <c r="F7" s="836"/>
      <c r="G7" s="836"/>
      <c r="H7" s="836"/>
      <c r="I7" s="836"/>
      <c r="J7" s="836"/>
      <c r="K7" s="836"/>
      <c r="L7" s="836"/>
      <c r="M7" s="271"/>
      <c r="N7" s="2"/>
      <c r="O7" s="2"/>
      <c r="P7" s="2"/>
      <c r="Q7" s="2"/>
      <c r="R7" s="2"/>
    </row>
    <row r="8" spans="1:44" ht="91.5" customHeight="1">
      <c r="A8" s="2"/>
      <c r="B8" s="830" t="s">
        <v>549</v>
      </c>
      <c r="C8" s="836"/>
      <c r="D8" s="836"/>
      <c r="E8" s="836"/>
      <c r="F8" s="836"/>
      <c r="G8" s="836"/>
      <c r="H8" s="836"/>
      <c r="I8" s="836"/>
      <c r="J8" s="836"/>
      <c r="K8" s="836"/>
      <c r="L8" s="836"/>
      <c r="M8" s="271"/>
      <c r="N8" s="2"/>
      <c r="O8" s="2"/>
      <c r="P8" s="2"/>
      <c r="Q8" s="2"/>
      <c r="R8" s="2"/>
    </row>
    <row r="9" spans="1:44" ht="74.150000000000006" customHeight="1">
      <c r="A9" s="2"/>
      <c r="B9" s="836" t="s">
        <v>550</v>
      </c>
      <c r="C9" s="836"/>
      <c r="D9" s="836"/>
      <c r="E9" s="836"/>
      <c r="F9" s="836"/>
      <c r="G9" s="836"/>
      <c r="H9" s="836"/>
      <c r="I9" s="836"/>
      <c r="J9" s="836"/>
      <c r="K9" s="836"/>
      <c r="L9" s="836"/>
      <c r="M9" s="271"/>
      <c r="N9" s="2"/>
      <c r="O9" s="2"/>
      <c r="P9" s="2"/>
      <c r="Q9" s="2"/>
      <c r="R9" s="2"/>
    </row>
    <row r="10" spans="1:44" ht="110.5" customHeight="1">
      <c r="A10" s="2"/>
      <c r="B10" s="845" t="s">
        <v>551</v>
      </c>
      <c r="C10" s="846"/>
      <c r="D10" s="846"/>
      <c r="E10" s="846"/>
      <c r="F10" s="846"/>
      <c r="G10" s="846"/>
      <c r="H10" s="846"/>
      <c r="I10" s="846"/>
      <c r="J10" s="846"/>
      <c r="K10" s="846"/>
      <c r="L10" s="846"/>
      <c r="M10" s="271"/>
      <c r="N10" s="2"/>
      <c r="O10" s="2"/>
      <c r="P10" s="2"/>
      <c r="Q10" s="2"/>
      <c r="R10" s="2"/>
    </row>
    <row r="11" spans="1:44" ht="49.5" customHeight="1">
      <c r="A11" s="2"/>
      <c r="B11" s="835" t="s">
        <v>552</v>
      </c>
      <c r="C11" s="835"/>
      <c r="D11" s="835"/>
      <c r="E11" s="835"/>
      <c r="F11" s="835"/>
      <c r="G11" s="835"/>
      <c r="H11" s="835"/>
      <c r="I11" s="835"/>
      <c r="J11" s="835"/>
      <c r="K11" s="835"/>
      <c r="L11" s="835"/>
      <c r="M11" s="271"/>
      <c r="N11" s="2"/>
      <c r="O11" s="2"/>
      <c r="P11" s="2"/>
      <c r="Q11" s="2"/>
      <c r="R11" s="2"/>
    </row>
    <row r="12" spans="1:44" ht="18" customHeight="1">
      <c r="A12" s="2"/>
      <c r="B12" s="392"/>
      <c r="C12" s="393"/>
      <c r="D12" s="393"/>
      <c r="E12" s="393"/>
      <c r="F12" s="393"/>
      <c r="G12" s="393"/>
      <c r="H12" s="393"/>
      <c r="I12" s="393"/>
      <c r="J12" s="393"/>
      <c r="K12" s="393"/>
      <c r="L12" s="393"/>
      <c r="M12" s="393"/>
      <c r="N12" s="2"/>
      <c r="O12" s="2"/>
      <c r="P12" s="2"/>
      <c r="Q12" s="2"/>
      <c r="R12" s="2"/>
    </row>
    <row r="13" spans="1:44" s="10" customFormat="1" ht="32.5" customHeight="1">
      <c r="A13" s="2"/>
      <c r="B13" s="832" t="s">
        <v>323</v>
      </c>
      <c r="C13" s="832"/>
      <c r="D13" s="832"/>
      <c r="E13" s="832"/>
      <c r="F13" s="832"/>
      <c r="G13" s="832"/>
      <c r="H13" s="832"/>
      <c r="I13" s="832"/>
      <c r="J13" s="832"/>
      <c r="K13" s="832"/>
      <c r="L13" s="832"/>
      <c r="M13" s="2"/>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row>
    <row r="14" spans="1:44" ht="61" customHeight="1">
      <c r="A14" s="2"/>
      <c r="B14" s="575" t="s">
        <v>484</v>
      </c>
      <c r="C14" s="575"/>
      <c r="D14" s="575"/>
      <c r="E14" s="575"/>
      <c r="F14" s="575"/>
      <c r="G14" s="575"/>
      <c r="H14" s="575"/>
      <c r="I14" s="575"/>
      <c r="J14" s="575"/>
      <c r="K14" s="575"/>
      <c r="L14" s="575"/>
      <c r="M14" s="11"/>
      <c r="N14" s="2"/>
      <c r="O14" s="2"/>
      <c r="P14" s="2"/>
      <c r="Q14" s="2"/>
      <c r="R14" s="2"/>
    </row>
    <row r="15" spans="1:44" ht="43" customHeight="1" thickBot="1">
      <c r="A15" s="2"/>
      <c r="B15" s="270" t="s">
        <v>472</v>
      </c>
      <c r="C15" s="829" t="s">
        <v>471</v>
      </c>
      <c r="D15" s="829"/>
      <c r="E15" s="829"/>
      <c r="F15" s="829"/>
      <c r="G15" s="829"/>
      <c r="H15" s="829"/>
      <c r="I15" s="831" t="s">
        <v>470</v>
      </c>
      <c r="J15" s="831"/>
      <c r="K15" s="831" t="s">
        <v>189</v>
      </c>
      <c r="L15" s="831"/>
      <c r="M15" s="271"/>
      <c r="N15" s="2"/>
      <c r="O15" s="2"/>
      <c r="P15" s="2"/>
      <c r="Q15" s="2"/>
      <c r="R15" s="2"/>
    </row>
    <row r="16" spans="1:44" s="390" customFormat="1" ht="119.5" customHeight="1" thickTop="1" thickBot="1">
      <c r="A16" s="140"/>
      <c r="B16" s="272" t="s">
        <v>473</v>
      </c>
      <c r="C16" s="613" t="s">
        <v>474</v>
      </c>
      <c r="D16" s="615"/>
      <c r="E16" s="615"/>
      <c r="F16" s="615"/>
      <c r="G16" s="615"/>
      <c r="H16" s="824"/>
      <c r="I16" s="613"/>
      <c r="J16" s="824"/>
      <c r="K16" s="825"/>
      <c r="L16" s="826"/>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row>
    <row r="17" spans="1:44" s="390" customFormat="1" ht="111" customHeight="1" thickTop="1" thickBot="1">
      <c r="A17" s="140"/>
      <c r="B17" s="376"/>
      <c r="C17" s="564"/>
      <c r="D17" s="565"/>
      <c r="E17" s="565"/>
      <c r="F17" s="565"/>
      <c r="G17" s="565"/>
      <c r="H17" s="708"/>
      <c r="I17" s="564"/>
      <c r="J17" s="708"/>
      <c r="K17" s="827"/>
      <c r="L17" s="828"/>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row>
    <row r="18" spans="1:44"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row>
    <row r="19" spans="1:44"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row>
    <row r="20" spans="1:44" s="390" customFormat="1" ht="119.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row>
    <row r="21" spans="1:44"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row>
    <row r="22" spans="1:44" ht="38.25" customHeight="1" thickTop="1">
      <c r="A22" s="2"/>
      <c r="B22" s="2"/>
      <c r="C22" s="2"/>
      <c r="D22" s="2"/>
      <c r="E22" s="2"/>
      <c r="F22" s="2"/>
      <c r="G22" s="2"/>
      <c r="H22" s="2"/>
      <c r="I22" s="2"/>
      <c r="J22" s="2"/>
      <c r="K22" s="2"/>
      <c r="L22" s="2"/>
      <c r="M22" s="2"/>
      <c r="N22" s="2"/>
      <c r="O22" s="2"/>
      <c r="P22" s="2"/>
      <c r="Q22" s="2"/>
      <c r="R22" s="2"/>
    </row>
    <row r="23" spans="1:44" s="86" customFormat="1" ht="22.5" customHeight="1">
      <c r="A23" s="85"/>
      <c r="B23" s="85"/>
      <c r="C23" s="85"/>
      <c r="D23" s="85"/>
      <c r="E23" s="85"/>
      <c r="F23" s="85"/>
      <c r="G23" s="85"/>
      <c r="H23" s="89"/>
      <c r="I23" s="85"/>
      <c r="J23" s="85"/>
      <c r="K23" s="85"/>
      <c r="L23" s="83" t="s">
        <v>684</v>
      </c>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row>
    <row r="24" spans="1:44">
      <c r="A24" s="2"/>
      <c r="B24" s="2"/>
      <c r="C24" s="2"/>
      <c r="D24" s="2"/>
      <c r="E24" s="2"/>
      <c r="F24" s="2"/>
      <c r="G24" s="2"/>
      <c r="H24" s="2"/>
      <c r="I24" s="2"/>
      <c r="J24" s="2"/>
      <c r="K24" s="2"/>
      <c r="L24" s="2"/>
      <c r="M24" s="2"/>
      <c r="N24" s="2"/>
      <c r="O24" s="2"/>
      <c r="P24" s="2"/>
      <c r="Q24" s="2"/>
      <c r="R24" s="2"/>
    </row>
    <row r="25" spans="1:44" s="2" customFormat="1" ht="30" customHeight="1"/>
    <row r="26" spans="1:44" s="2" customFormat="1"/>
    <row r="27" spans="1:44" s="2" customFormat="1"/>
    <row r="28" spans="1:44" s="2" customFormat="1"/>
    <row r="29" spans="1:44" s="2" customFormat="1"/>
    <row r="30" spans="1:44" s="2" customFormat="1"/>
    <row r="31" spans="1:44" s="2" customFormat="1"/>
    <row r="32" spans="1:44"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pans="14:18" s="2" customFormat="1"/>
    <row r="50" spans="14:18" s="2" customFormat="1"/>
    <row r="51" spans="14:18" s="2" customFormat="1"/>
    <row r="52" spans="14:18" s="2" customFormat="1"/>
    <row r="53" spans="14:18" s="2" customFormat="1"/>
    <row r="54" spans="14:18" s="2" customFormat="1"/>
    <row r="55" spans="14:18" s="2" customFormat="1"/>
    <row r="56" spans="14:18" s="2" customFormat="1"/>
    <row r="57" spans="14:18" s="2" customFormat="1"/>
    <row r="58" spans="14:18" s="2" customFormat="1"/>
    <row r="59" spans="14:18" s="2" customFormat="1"/>
    <row r="60" spans="14:18" s="2" customFormat="1"/>
    <row r="61" spans="14:18" s="2" customFormat="1"/>
    <row r="62" spans="14:18" s="2" customFormat="1"/>
    <row r="63" spans="14:18" s="2" customFormat="1"/>
    <row r="64" spans="14:18">
      <c r="N64" s="2"/>
      <c r="O64" s="2"/>
      <c r="P64" s="2"/>
      <c r="Q64" s="2"/>
      <c r="R64" s="2"/>
    </row>
    <row r="65" spans="14:18">
      <c r="N65" s="2"/>
      <c r="O65" s="2"/>
      <c r="P65" s="2"/>
      <c r="Q65" s="2"/>
      <c r="R65" s="2"/>
    </row>
    <row r="66" spans="14:18">
      <c r="N66" s="2"/>
      <c r="O66" s="2"/>
      <c r="P66" s="2"/>
      <c r="Q66" s="2"/>
      <c r="R66" s="2"/>
    </row>
    <row r="67" spans="14:18">
      <c r="N67" s="2"/>
      <c r="O67" s="2"/>
      <c r="P67" s="2"/>
      <c r="Q67" s="2"/>
      <c r="R67" s="2"/>
    </row>
    <row r="68" spans="14:18">
      <c r="N68" s="2"/>
      <c r="O68" s="2"/>
      <c r="P68" s="2"/>
      <c r="Q68" s="2"/>
      <c r="R68" s="2"/>
    </row>
    <row r="69" spans="14:18">
      <c r="N69" s="2"/>
      <c r="O69" s="2"/>
      <c r="P69" s="2"/>
      <c r="Q69" s="2"/>
      <c r="R69" s="2"/>
    </row>
    <row r="70" spans="14:18">
      <c r="N70" s="2"/>
      <c r="O70" s="2"/>
      <c r="P70" s="2"/>
      <c r="Q70" s="2"/>
      <c r="R70" s="2"/>
    </row>
    <row r="71" spans="14:18">
      <c r="N71" s="2"/>
      <c r="O71" s="2"/>
      <c r="P71" s="2"/>
      <c r="Q71" s="2"/>
      <c r="R71" s="2"/>
    </row>
    <row r="72" spans="14:18">
      <c r="N72" s="2"/>
      <c r="O72" s="2"/>
      <c r="P72" s="2"/>
      <c r="Q72" s="2"/>
      <c r="R72" s="2"/>
    </row>
    <row r="73" spans="14:18">
      <c r="N73" s="2"/>
      <c r="O73" s="2"/>
      <c r="P73" s="2"/>
      <c r="Q73" s="2"/>
      <c r="R73" s="2"/>
    </row>
    <row r="74" spans="14:18">
      <c r="N74" s="2"/>
      <c r="O74" s="2"/>
      <c r="P74" s="2"/>
      <c r="Q74" s="2"/>
      <c r="R74" s="2"/>
    </row>
    <row r="75" spans="14:18">
      <c r="N75" s="2"/>
      <c r="O75" s="2"/>
      <c r="P75" s="2"/>
      <c r="Q75" s="2"/>
      <c r="R75" s="2"/>
    </row>
    <row r="76" spans="14:18">
      <c r="N76" s="2"/>
      <c r="O76" s="2"/>
      <c r="P76" s="2"/>
      <c r="Q76" s="2"/>
      <c r="R76" s="2"/>
    </row>
    <row r="77" spans="14:18">
      <c r="N77" s="2"/>
      <c r="O77" s="2"/>
      <c r="P77" s="2"/>
      <c r="Q77" s="2"/>
      <c r="R77" s="2"/>
    </row>
    <row r="78" spans="14:18">
      <c r="N78" s="2"/>
      <c r="O78" s="2"/>
      <c r="P78" s="2"/>
      <c r="Q78" s="2"/>
      <c r="R78" s="2"/>
    </row>
    <row r="79" spans="14:18">
      <c r="N79" s="2"/>
      <c r="O79" s="2"/>
      <c r="P79" s="2"/>
      <c r="Q79" s="2"/>
      <c r="R79" s="2"/>
    </row>
    <row r="80" spans="14:18">
      <c r="N80" s="2"/>
      <c r="O80" s="2"/>
      <c r="P80" s="2"/>
      <c r="Q80" s="2"/>
      <c r="R80" s="2"/>
    </row>
    <row r="81" spans="14:18">
      <c r="N81" s="2"/>
      <c r="O81" s="2"/>
      <c r="P81" s="2"/>
      <c r="Q81" s="2"/>
      <c r="R81" s="2"/>
    </row>
    <row r="82" spans="14:18">
      <c r="N82" s="2"/>
      <c r="O82" s="2"/>
      <c r="P82" s="2"/>
      <c r="Q82" s="2"/>
      <c r="R82" s="2"/>
    </row>
    <row r="83" spans="14:18">
      <c r="N83" s="2"/>
      <c r="O83" s="2"/>
      <c r="P83" s="2"/>
      <c r="Q83" s="2"/>
      <c r="R83" s="2"/>
    </row>
    <row r="84" spans="14:18">
      <c r="N84" s="2"/>
      <c r="O84" s="2"/>
      <c r="P84" s="2"/>
      <c r="Q84" s="2"/>
      <c r="R84" s="2"/>
    </row>
    <row r="85" spans="14:18">
      <c r="N85" s="2"/>
      <c r="O85" s="2"/>
      <c r="P85" s="2"/>
      <c r="Q85" s="2"/>
      <c r="R85" s="2"/>
    </row>
    <row r="86" spans="14:18">
      <c r="N86" s="2"/>
      <c r="O86" s="2"/>
      <c r="P86" s="2"/>
      <c r="Q86" s="2"/>
      <c r="R86" s="2"/>
    </row>
    <row r="87" spans="14:18">
      <c r="N87" s="2"/>
      <c r="O87" s="2"/>
      <c r="P87" s="2"/>
      <c r="Q87" s="2"/>
      <c r="R87" s="2"/>
    </row>
    <row r="88" spans="14:18">
      <c r="N88" s="2"/>
      <c r="O88" s="2"/>
      <c r="P88" s="2"/>
      <c r="Q88" s="2"/>
      <c r="R88" s="2"/>
    </row>
    <row r="89" spans="14:18">
      <c r="N89" s="2"/>
      <c r="O89" s="2"/>
      <c r="P89" s="2"/>
      <c r="Q89" s="2"/>
      <c r="R89" s="2"/>
    </row>
    <row r="90" spans="14:18">
      <c r="N90" s="2"/>
      <c r="O90" s="2"/>
      <c r="P90" s="2"/>
      <c r="Q90" s="2"/>
      <c r="R90" s="2"/>
    </row>
    <row r="91" spans="14:18">
      <c r="N91" s="2"/>
      <c r="O91" s="2"/>
      <c r="P91" s="2"/>
      <c r="Q91" s="2"/>
      <c r="R91" s="2"/>
    </row>
    <row r="92" spans="14:18">
      <c r="N92" s="2"/>
      <c r="O92" s="2"/>
      <c r="P92" s="2"/>
      <c r="Q92" s="2"/>
      <c r="R92" s="2"/>
    </row>
    <row r="93" spans="14:18">
      <c r="N93" s="2"/>
      <c r="O93" s="2"/>
      <c r="P93" s="2"/>
      <c r="Q93" s="2"/>
      <c r="R93" s="2"/>
    </row>
    <row r="94" spans="14:18">
      <c r="N94" s="2"/>
      <c r="O94" s="2"/>
      <c r="P94" s="2"/>
      <c r="Q94" s="2"/>
      <c r="R94" s="2"/>
    </row>
    <row r="95" spans="14:18">
      <c r="N95" s="2"/>
      <c r="O95" s="2"/>
      <c r="P95" s="2"/>
      <c r="Q95" s="2"/>
      <c r="R95" s="2"/>
    </row>
    <row r="96" spans="14:18">
      <c r="N96" s="2"/>
      <c r="O96" s="2"/>
      <c r="P96" s="2"/>
      <c r="Q96" s="2"/>
      <c r="R96" s="2"/>
    </row>
    <row r="97" spans="14:18">
      <c r="N97" s="2"/>
      <c r="O97" s="2"/>
      <c r="P97" s="2"/>
      <c r="Q97" s="2"/>
      <c r="R97" s="2"/>
    </row>
    <row r="98" spans="14:18">
      <c r="N98" s="2"/>
      <c r="O98" s="2"/>
      <c r="P98" s="2"/>
      <c r="Q98" s="2"/>
      <c r="R98" s="2"/>
    </row>
    <row r="99" spans="14:18">
      <c r="N99" s="2"/>
      <c r="O99" s="2"/>
      <c r="P99" s="2"/>
      <c r="Q99" s="2"/>
      <c r="R99" s="2"/>
    </row>
    <row r="100" spans="14:18">
      <c r="N100" s="2"/>
      <c r="O100" s="2"/>
      <c r="P100" s="2"/>
      <c r="Q100" s="2"/>
      <c r="R100" s="2"/>
    </row>
    <row r="101" spans="14:18">
      <c r="N101" s="2"/>
      <c r="O101" s="2"/>
      <c r="P101" s="2"/>
      <c r="Q101" s="2"/>
      <c r="R101" s="2"/>
    </row>
    <row r="102" spans="14:18">
      <c r="N102" s="2"/>
      <c r="O102" s="2"/>
      <c r="P102" s="2"/>
      <c r="Q102" s="2"/>
      <c r="R102" s="2"/>
    </row>
    <row r="103" spans="14:18">
      <c r="N103" s="2"/>
      <c r="O103" s="2"/>
      <c r="P103" s="2"/>
      <c r="Q103" s="2"/>
      <c r="R103" s="2"/>
    </row>
    <row r="104" spans="14:18">
      <c r="N104" s="2"/>
      <c r="O104" s="2"/>
      <c r="P104" s="2"/>
      <c r="Q104" s="2"/>
      <c r="R104" s="2"/>
    </row>
    <row r="105" spans="14:18">
      <c r="N105" s="2"/>
      <c r="O105" s="2"/>
      <c r="P105" s="2"/>
      <c r="Q105" s="2"/>
      <c r="R105" s="2"/>
    </row>
    <row r="106" spans="14:18">
      <c r="N106" s="2"/>
      <c r="O106" s="2"/>
      <c r="P106" s="2"/>
      <c r="Q106" s="2"/>
      <c r="R106" s="2"/>
    </row>
    <row r="107" spans="14:18">
      <c r="N107" s="2"/>
      <c r="O107" s="2"/>
      <c r="P107" s="2"/>
      <c r="Q107" s="2"/>
      <c r="R107" s="2"/>
    </row>
    <row r="108" spans="14:18">
      <c r="N108" s="2"/>
      <c r="O108" s="2"/>
      <c r="P108" s="2"/>
      <c r="Q108" s="2"/>
      <c r="R108" s="2"/>
    </row>
    <row r="109" spans="14:18">
      <c r="N109" s="2"/>
      <c r="O109" s="2"/>
      <c r="P109" s="2"/>
      <c r="Q109" s="2"/>
      <c r="R109" s="2"/>
    </row>
    <row r="110" spans="14:18">
      <c r="N110" s="2"/>
      <c r="O110" s="2"/>
      <c r="P110" s="2"/>
      <c r="Q110" s="2"/>
      <c r="R110" s="2"/>
    </row>
    <row r="111" spans="14:18">
      <c r="N111" s="2"/>
      <c r="O111" s="2"/>
      <c r="P111" s="2"/>
      <c r="Q111" s="2"/>
      <c r="R111" s="2"/>
    </row>
    <row r="112" spans="14:18">
      <c r="N112" s="2"/>
      <c r="O112" s="2"/>
      <c r="P112" s="2"/>
      <c r="Q112" s="2"/>
      <c r="R112" s="2"/>
    </row>
    <row r="113" spans="14:18">
      <c r="N113" s="2"/>
      <c r="O113" s="2"/>
      <c r="P113" s="2"/>
      <c r="Q113" s="2"/>
      <c r="R113" s="2"/>
    </row>
    <row r="114" spans="14:18">
      <c r="N114" s="2"/>
      <c r="O114" s="2"/>
      <c r="P114" s="2"/>
      <c r="Q114" s="2"/>
      <c r="R114" s="2"/>
    </row>
    <row r="115" spans="14:18">
      <c r="N115" s="2"/>
      <c r="O115" s="2"/>
      <c r="P115" s="2"/>
      <c r="Q115" s="2"/>
      <c r="R115" s="2"/>
    </row>
    <row r="116" spans="14:18">
      <c r="N116" s="2"/>
      <c r="O116" s="2"/>
      <c r="P116" s="2"/>
      <c r="Q116" s="2"/>
      <c r="R116" s="2"/>
    </row>
    <row r="117" spans="14:18">
      <c r="N117" s="2"/>
      <c r="O117" s="2"/>
      <c r="P117" s="2"/>
      <c r="Q117" s="2"/>
      <c r="R117" s="2"/>
    </row>
    <row r="118" spans="14:18">
      <c r="N118" s="2"/>
      <c r="O118" s="2"/>
      <c r="P118" s="2"/>
      <c r="Q118" s="2"/>
      <c r="R118" s="2"/>
    </row>
    <row r="119" spans="14:18">
      <c r="N119" s="2"/>
      <c r="O119" s="2"/>
      <c r="P119" s="2"/>
      <c r="Q119" s="2"/>
      <c r="R119" s="2"/>
    </row>
    <row r="120" spans="14:18">
      <c r="N120" s="2"/>
      <c r="O120" s="2"/>
      <c r="P120" s="2"/>
      <c r="Q120" s="2"/>
      <c r="R120" s="2"/>
    </row>
    <row r="121" spans="14:18">
      <c r="N121" s="2"/>
      <c r="O121" s="2"/>
      <c r="P121" s="2"/>
      <c r="Q121" s="2"/>
      <c r="R121" s="2"/>
    </row>
    <row r="122" spans="14:18">
      <c r="N122" s="2"/>
      <c r="O122" s="2"/>
      <c r="P122" s="2"/>
      <c r="Q122" s="2"/>
      <c r="R122" s="2"/>
    </row>
    <row r="123" spans="14:18">
      <c r="N123" s="2"/>
      <c r="O123" s="2"/>
      <c r="P123" s="2"/>
      <c r="Q123" s="2"/>
      <c r="R123" s="2"/>
    </row>
    <row r="124" spans="14:18">
      <c r="N124" s="2"/>
      <c r="O124" s="2"/>
      <c r="P124" s="2"/>
      <c r="Q124" s="2"/>
      <c r="R124" s="2"/>
    </row>
    <row r="125" spans="14:18">
      <c r="N125" s="2"/>
      <c r="O125" s="2"/>
      <c r="P125" s="2"/>
      <c r="Q125" s="2"/>
      <c r="R125" s="2"/>
    </row>
    <row r="126" spans="14:18">
      <c r="N126" s="2"/>
      <c r="O126" s="2"/>
      <c r="P126" s="2"/>
      <c r="Q126" s="2"/>
      <c r="R126" s="2"/>
    </row>
    <row r="127" spans="14:18">
      <c r="N127" s="2"/>
      <c r="O127" s="2"/>
      <c r="P127" s="2"/>
      <c r="Q127" s="2"/>
      <c r="R127" s="2"/>
    </row>
    <row r="128" spans="14:18">
      <c r="N128" s="2"/>
      <c r="O128" s="2"/>
      <c r="P128" s="2"/>
      <c r="Q128" s="2"/>
      <c r="R128" s="2"/>
    </row>
    <row r="129" spans="14:18">
      <c r="N129" s="2"/>
      <c r="O129" s="2"/>
      <c r="P129" s="2"/>
      <c r="Q129" s="2"/>
      <c r="R129" s="2"/>
    </row>
    <row r="130" spans="14:18">
      <c r="N130" s="2"/>
      <c r="O130" s="2"/>
      <c r="P130" s="2"/>
      <c r="Q130" s="2"/>
      <c r="R130" s="2"/>
    </row>
    <row r="131" spans="14:18">
      <c r="N131" s="2"/>
      <c r="O131" s="2"/>
      <c r="P131" s="2"/>
      <c r="Q131" s="2"/>
      <c r="R131" s="2"/>
    </row>
    <row r="132" spans="14:18">
      <c r="N132" s="2"/>
      <c r="O132" s="2"/>
      <c r="P132" s="2"/>
      <c r="Q132" s="2"/>
      <c r="R132" s="2"/>
    </row>
    <row r="133" spans="14:18">
      <c r="N133" s="2"/>
      <c r="O133" s="2"/>
      <c r="P133" s="2"/>
      <c r="Q133" s="2"/>
      <c r="R133" s="2"/>
    </row>
    <row r="134" spans="14:18">
      <c r="N134" s="2"/>
      <c r="O134" s="2"/>
      <c r="P134" s="2"/>
      <c r="Q134" s="2"/>
      <c r="R134" s="2"/>
    </row>
    <row r="135" spans="14:18">
      <c r="N135" s="2"/>
      <c r="O135" s="2"/>
      <c r="P135" s="2"/>
      <c r="Q135" s="2"/>
      <c r="R135" s="2"/>
    </row>
    <row r="136" spans="14:18">
      <c r="N136" s="2"/>
      <c r="O136" s="2"/>
      <c r="P136" s="2"/>
      <c r="Q136" s="2"/>
      <c r="R136" s="2"/>
    </row>
    <row r="137" spans="14:18">
      <c r="N137" s="2"/>
      <c r="O137" s="2"/>
      <c r="P137" s="2"/>
      <c r="Q137" s="2"/>
      <c r="R137" s="2"/>
    </row>
    <row r="138" spans="14:18">
      <c r="N138" s="2"/>
      <c r="O138" s="2"/>
      <c r="P138" s="2"/>
      <c r="Q138" s="2"/>
      <c r="R138" s="2"/>
    </row>
    <row r="139" spans="14:18">
      <c r="N139" s="2"/>
      <c r="O139" s="2"/>
      <c r="P139" s="2"/>
      <c r="Q139" s="2"/>
      <c r="R139" s="2"/>
    </row>
    <row r="140" spans="14:18">
      <c r="N140" s="2"/>
      <c r="O140" s="2"/>
      <c r="P140" s="2"/>
      <c r="Q140" s="2"/>
      <c r="R140" s="2"/>
    </row>
    <row r="141" spans="14:18">
      <c r="N141" s="2"/>
      <c r="O141" s="2"/>
      <c r="P141" s="2"/>
      <c r="Q141" s="2"/>
      <c r="R141" s="2"/>
    </row>
    <row r="142" spans="14:18">
      <c r="N142" s="2"/>
      <c r="O142" s="2"/>
      <c r="P142" s="2"/>
      <c r="Q142" s="2"/>
      <c r="R142" s="2"/>
    </row>
    <row r="143" spans="14:18">
      <c r="N143" s="2"/>
      <c r="O143" s="2"/>
      <c r="P143" s="2"/>
      <c r="Q143" s="2"/>
      <c r="R143" s="2"/>
    </row>
    <row r="144" spans="14:18">
      <c r="N144" s="2"/>
      <c r="O144" s="2"/>
      <c r="P144" s="2"/>
      <c r="Q144" s="2"/>
      <c r="R144" s="2"/>
    </row>
    <row r="145" spans="14:18">
      <c r="N145" s="2"/>
      <c r="O145" s="2"/>
      <c r="P145" s="2"/>
      <c r="Q145" s="2"/>
      <c r="R145" s="2"/>
    </row>
    <row r="146" spans="14:18">
      <c r="N146" s="2"/>
      <c r="O146" s="2"/>
      <c r="P146" s="2"/>
      <c r="Q146" s="2"/>
      <c r="R146" s="2"/>
    </row>
    <row r="147" spans="14:18">
      <c r="N147" s="2"/>
      <c r="O147" s="2"/>
      <c r="P147" s="2"/>
      <c r="Q147" s="2"/>
      <c r="R147" s="2"/>
    </row>
    <row r="148" spans="14:18">
      <c r="N148" s="2"/>
      <c r="O148" s="2"/>
      <c r="P148" s="2"/>
      <c r="Q148" s="2"/>
      <c r="R148" s="2"/>
    </row>
    <row r="149" spans="14:18">
      <c r="N149" s="2"/>
      <c r="O149" s="2"/>
      <c r="P149" s="2"/>
      <c r="Q149" s="2"/>
      <c r="R149" s="2"/>
    </row>
    <row r="150" spans="14:18">
      <c r="N150" s="2"/>
      <c r="O150" s="2"/>
      <c r="P150" s="2"/>
      <c r="Q150" s="2"/>
      <c r="R150" s="2"/>
    </row>
    <row r="151" spans="14:18">
      <c r="N151" s="2"/>
      <c r="O151" s="2"/>
      <c r="P151" s="2"/>
      <c r="Q151" s="2"/>
      <c r="R151" s="2"/>
    </row>
    <row r="152" spans="14:18">
      <c r="N152" s="2"/>
      <c r="O152" s="2"/>
      <c r="P152" s="2"/>
      <c r="Q152" s="2"/>
      <c r="R152" s="2"/>
    </row>
    <row r="153" spans="14:18">
      <c r="N153" s="2"/>
      <c r="O153" s="2"/>
      <c r="P153" s="2"/>
      <c r="Q153" s="2"/>
      <c r="R153" s="2"/>
    </row>
    <row r="154" spans="14:18">
      <c r="N154" s="2"/>
      <c r="O154" s="2"/>
      <c r="P154" s="2"/>
      <c r="Q154" s="2"/>
      <c r="R154" s="2"/>
    </row>
    <row r="155" spans="14:18">
      <c r="N155" s="2"/>
      <c r="O155" s="2"/>
      <c r="P155" s="2"/>
      <c r="Q155" s="2"/>
      <c r="R155" s="2"/>
    </row>
    <row r="156" spans="14:18">
      <c r="N156" s="2"/>
      <c r="O156" s="2"/>
      <c r="P156" s="2"/>
      <c r="Q156" s="2"/>
      <c r="R156" s="2"/>
    </row>
    <row r="157" spans="14:18">
      <c r="N157" s="2"/>
      <c r="O157" s="2"/>
      <c r="P157" s="2"/>
      <c r="Q157" s="2"/>
      <c r="R157" s="2"/>
    </row>
    <row r="158" spans="14:18">
      <c r="N158" s="2"/>
      <c r="O158" s="2"/>
      <c r="P158" s="2"/>
      <c r="Q158" s="2"/>
      <c r="R158" s="2"/>
    </row>
    <row r="159" spans="14:18">
      <c r="N159" s="2"/>
      <c r="O159" s="2"/>
      <c r="P159" s="2"/>
      <c r="Q159" s="2"/>
      <c r="R159" s="2"/>
    </row>
    <row r="160" spans="14:18">
      <c r="N160" s="2"/>
      <c r="O160" s="2"/>
      <c r="P160" s="2"/>
      <c r="Q160" s="2"/>
      <c r="R160" s="2"/>
    </row>
    <row r="161" spans="14:18">
      <c r="N161" s="2"/>
      <c r="O161" s="2"/>
      <c r="P161" s="2"/>
      <c r="Q161" s="2"/>
      <c r="R161" s="2"/>
    </row>
    <row r="162" spans="14:18">
      <c r="N162" s="2"/>
      <c r="O162" s="2"/>
      <c r="P162" s="2"/>
      <c r="Q162" s="2"/>
      <c r="R162" s="2"/>
    </row>
    <row r="163" spans="14:18">
      <c r="N163" s="2"/>
      <c r="O163" s="2"/>
      <c r="P163" s="2"/>
      <c r="Q163" s="2"/>
      <c r="R163" s="2"/>
    </row>
    <row r="164" spans="14:18">
      <c r="N164" s="2"/>
      <c r="O164" s="2"/>
      <c r="P164" s="2"/>
      <c r="Q164" s="2"/>
      <c r="R164" s="2"/>
    </row>
    <row r="165" spans="14:18">
      <c r="N165" s="2"/>
      <c r="O165" s="2"/>
      <c r="P165" s="2"/>
      <c r="Q165" s="2"/>
      <c r="R165" s="2"/>
    </row>
  </sheetData>
  <sheetProtection algorithmName="SHA-256" hashValue="non9pvR8pu2t0qEAXvDyogkfGdKGZgqrGaqA9Ps+WmY=" saltValue="KqdRFbwD2cXbIiJ0Qup5JA==" spinCount="100000" sheet="1" formatRows="0"/>
  <mergeCells count="21">
    <mergeCell ref="B3:L3"/>
    <mergeCell ref="B11:L11"/>
    <mergeCell ref="B10:L10"/>
    <mergeCell ref="B9:L9"/>
    <mergeCell ref="B6:L6"/>
    <mergeCell ref="B7:L7"/>
    <mergeCell ref="B8:L8"/>
    <mergeCell ref="B13:L13"/>
    <mergeCell ref="C15:H15"/>
    <mergeCell ref="I15:J15"/>
    <mergeCell ref="K15:L15"/>
    <mergeCell ref="B14:L14"/>
    <mergeCell ref="C20:H21"/>
    <mergeCell ref="I20:J21"/>
    <mergeCell ref="K20:L21"/>
    <mergeCell ref="C16:H17"/>
    <mergeCell ref="I16:J17"/>
    <mergeCell ref="K16:L17"/>
    <mergeCell ref="C18:H19"/>
    <mergeCell ref="I18:J19"/>
    <mergeCell ref="K18:L19"/>
  </mergeCells>
  <dataValidations count="2">
    <dataValidation type="textLength" errorStyle="information" operator="lessThan" allowBlank="1" showInputMessage="1" showErrorMessage="1" error="Response must be less than 300 characters" sqref="B20 B18 B16" xr:uid="{00000000-0002-0000-1500-000000000000}">
      <formula1>301</formula1>
    </dataValidation>
    <dataValidation type="textLength" errorStyle="information" operator="lessThan" allowBlank="1" showInputMessage="1" showErrorMessage="1" error="Response must be less than 800 characters" sqref="C16:H21" xr:uid="{00000000-0002-0000-1500-000001000000}">
      <formula1>801</formula1>
    </dataValidation>
  </dataValidations>
  <hyperlinks>
    <hyperlink ref="B10:L10" r:id="rId1" display="Click here to visit Safe Work Australia.  You should also check with the relevant state authority for further guidance. " xr:uid="{00000000-0004-0000-1500-000000000000}"/>
    <hyperlink ref="B11:L11" r:id="rId2" location="in-this-section" display="Use the Supervision and Support Relationship: A Guide for Supervisors and Workers for advice on how to support worker well-being and build a positive, developmental relationship with each worker." xr:uid="{00000000-0004-0000-1500-000001000000}"/>
  </hyperlinks>
  <pageMargins left="0.7" right="0.7" top="0.75" bottom="0.75" header="0.3" footer="0.3"/>
  <pageSetup paperSize="304"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275D3A"/>
  </sheetPr>
  <dimension ref="A1:AF64"/>
  <sheetViews>
    <sheetView showGridLines="0" zoomScaleNormal="100" workbookViewId="0"/>
  </sheetViews>
  <sheetFormatPr defaultColWidth="9.453125" defaultRowHeight="14.5"/>
  <cols>
    <col min="2" max="2" width="44.453125" customWidth="1"/>
    <col min="3" max="8" width="9.453125" customWidth="1"/>
    <col min="13" max="32" width="9.453125" style="2"/>
  </cols>
  <sheetData>
    <row r="1" spans="1:32" ht="94.5" customHeight="1">
      <c r="A1" s="2"/>
      <c r="B1" s="2"/>
      <c r="C1" s="2"/>
      <c r="D1" s="2"/>
      <c r="E1" s="2"/>
      <c r="F1" s="2"/>
      <c r="G1" s="2"/>
      <c r="H1" s="2"/>
      <c r="I1" s="2"/>
      <c r="J1" s="2"/>
      <c r="K1" s="2"/>
      <c r="L1" s="2"/>
    </row>
    <row r="2" spans="1:32" ht="145.5" customHeight="1">
      <c r="A2" s="2"/>
      <c r="B2" s="371" t="s">
        <v>534</v>
      </c>
      <c r="C2" s="2"/>
      <c r="D2" s="2"/>
      <c r="E2" s="2"/>
      <c r="F2" s="2"/>
      <c r="G2" s="2"/>
      <c r="H2" s="2"/>
      <c r="I2" s="2"/>
      <c r="J2" s="2"/>
      <c r="K2" s="2"/>
      <c r="L2" s="2"/>
    </row>
    <row r="3" spans="1:32" s="395" customFormat="1" ht="70.5" customHeight="1">
      <c r="A3" s="2"/>
      <c r="B3" s="847" t="s">
        <v>598</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row>
    <row r="4" spans="1:32" s="397" customFormat="1" ht="45.65" customHeight="1">
      <c r="A4" s="2"/>
      <c r="B4" s="848" t="s">
        <v>599</v>
      </c>
      <c r="C4" s="848"/>
      <c r="D4" s="848"/>
      <c r="E4" s="848"/>
      <c r="F4" s="848"/>
      <c r="G4" s="848"/>
      <c r="H4" s="848"/>
      <c r="I4" s="848"/>
      <c r="J4" s="848"/>
      <c r="K4" s="848"/>
      <c r="L4" s="848"/>
      <c r="M4" s="396"/>
      <c r="N4" s="366"/>
      <c r="O4" s="366"/>
      <c r="P4" s="366"/>
      <c r="Q4" s="366"/>
      <c r="R4" s="366"/>
      <c r="S4" s="366"/>
      <c r="T4" s="366"/>
      <c r="U4" s="366"/>
      <c r="V4" s="366"/>
      <c r="W4" s="366"/>
      <c r="X4" s="366"/>
      <c r="Y4" s="366"/>
      <c r="Z4" s="366"/>
      <c r="AA4" s="366"/>
      <c r="AB4" s="366"/>
      <c r="AC4" s="366"/>
      <c r="AD4" s="366"/>
      <c r="AE4" s="366"/>
      <c r="AF4" s="366"/>
    </row>
    <row r="5" spans="1:32" s="397" customFormat="1" ht="7.5" customHeight="1">
      <c r="A5" s="2"/>
      <c r="B5" s="398"/>
      <c r="C5" s="398"/>
      <c r="D5" s="398"/>
      <c r="E5" s="398"/>
      <c r="F5" s="398"/>
      <c r="G5" s="398"/>
      <c r="H5" s="398"/>
      <c r="I5" s="398"/>
      <c r="J5" s="398"/>
      <c r="K5" s="398"/>
      <c r="L5" s="398"/>
      <c r="M5" s="396"/>
      <c r="N5" s="366"/>
      <c r="O5" s="366"/>
      <c r="P5" s="366"/>
      <c r="Q5" s="366"/>
      <c r="R5" s="366"/>
      <c r="S5" s="366"/>
      <c r="T5" s="366"/>
      <c r="U5" s="366"/>
      <c r="V5" s="366"/>
      <c r="W5" s="366"/>
      <c r="X5" s="366"/>
      <c r="Y5" s="366"/>
      <c r="Z5" s="366"/>
      <c r="AA5" s="366"/>
      <c r="AB5" s="366"/>
      <c r="AC5" s="366"/>
      <c r="AD5" s="366"/>
      <c r="AE5" s="366"/>
      <c r="AF5" s="366"/>
    </row>
    <row r="6" spans="1:32" ht="74.150000000000006" customHeight="1">
      <c r="A6" s="378"/>
      <c r="B6" s="835" t="s">
        <v>600</v>
      </c>
      <c r="C6" s="850"/>
      <c r="D6" s="850"/>
      <c r="E6" s="850"/>
      <c r="F6" s="850"/>
      <c r="G6" s="850"/>
      <c r="H6" s="850"/>
      <c r="I6" s="850"/>
      <c r="J6" s="850"/>
      <c r="K6" s="850"/>
      <c r="L6" s="850"/>
      <c r="M6" s="399"/>
    </row>
    <row r="7" spans="1:32" ht="72" customHeight="1">
      <c r="A7" s="378"/>
      <c r="B7" s="835" t="s">
        <v>601</v>
      </c>
      <c r="C7" s="835"/>
      <c r="D7" s="835"/>
      <c r="E7" s="835"/>
      <c r="F7" s="835"/>
      <c r="G7" s="835"/>
      <c r="H7" s="835"/>
      <c r="I7" s="835"/>
      <c r="J7" s="835"/>
      <c r="K7" s="835"/>
      <c r="L7" s="835"/>
      <c r="M7" s="388"/>
    </row>
    <row r="8" spans="1:32" ht="86.15" customHeight="1">
      <c r="A8" s="378"/>
      <c r="B8" s="836" t="s">
        <v>602</v>
      </c>
      <c r="C8" s="836"/>
      <c r="D8" s="836"/>
      <c r="E8" s="836"/>
      <c r="F8" s="836"/>
      <c r="G8" s="836"/>
      <c r="H8" s="836"/>
      <c r="I8" s="836"/>
      <c r="J8" s="836"/>
      <c r="K8" s="836"/>
      <c r="L8" s="836"/>
      <c r="M8" s="400"/>
    </row>
    <row r="9" spans="1:32" ht="36" customHeight="1">
      <c r="A9" s="378"/>
      <c r="B9" s="839" t="s">
        <v>603</v>
      </c>
      <c r="C9" s="839"/>
      <c r="D9" s="839"/>
      <c r="E9" s="839"/>
      <c r="F9" s="839"/>
      <c r="G9" s="839"/>
      <c r="H9" s="839"/>
      <c r="I9" s="839"/>
      <c r="J9" s="839"/>
      <c r="K9" s="839"/>
      <c r="L9" s="839"/>
      <c r="M9" s="400"/>
    </row>
    <row r="10" spans="1:32" ht="36" customHeight="1">
      <c r="A10" s="378"/>
      <c r="B10" s="839" t="s">
        <v>604</v>
      </c>
      <c r="C10" s="839"/>
      <c r="D10" s="839"/>
      <c r="E10" s="839"/>
      <c r="F10" s="839"/>
      <c r="G10" s="839"/>
      <c r="H10" s="839"/>
      <c r="I10" s="839"/>
      <c r="J10" s="839"/>
      <c r="K10" s="839"/>
      <c r="L10" s="839"/>
      <c r="M10" s="400"/>
    </row>
    <row r="11" spans="1:32" ht="74.150000000000006" customHeight="1">
      <c r="A11" s="378"/>
      <c r="B11" s="835" t="s">
        <v>787</v>
      </c>
      <c r="C11" s="835"/>
      <c r="D11" s="835"/>
      <c r="E11" s="835"/>
      <c r="F11" s="835"/>
      <c r="G11" s="835"/>
      <c r="H11" s="835"/>
      <c r="I11" s="835"/>
      <c r="J11" s="835"/>
      <c r="K11" s="835"/>
      <c r="L11" s="835"/>
      <c r="M11" s="400"/>
    </row>
    <row r="12" spans="1:32" ht="61.5" customHeight="1">
      <c r="A12" s="378"/>
      <c r="B12" s="849" t="s">
        <v>788</v>
      </c>
      <c r="C12" s="849"/>
      <c r="D12" s="849"/>
      <c r="E12" s="849"/>
      <c r="F12" s="849"/>
      <c r="G12" s="849"/>
      <c r="H12" s="849"/>
      <c r="I12" s="849"/>
      <c r="J12" s="849"/>
      <c r="K12" s="849"/>
      <c r="L12" s="849"/>
      <c r="M12" s="400"/>
    </row>
    <row r="13" spans="1:32" ht="18" customHeight="1">
      <c r="A13" s="2"/>
      <c r="B13" s="401"/>
      <c r="C13" s="271"/>
      <c r="D13" s="271"/>
      <c r="E13" s="271"/>
      <c r="F13" s="271"/>
      <c r="G13" s="271"/>
      <c r="H13" s="271"/>
      <c r="I13" s="271"/>
      <c r="J13" s="271"/>
      <c r="K13" s="271"/>
      <c r="L13" s="271"/>
      <c r="M13" s="393"/>
    </row>
    <row r="14" spans="1:32" s="10" customFormat="1" ht="29.15" customHeight="1">
      <c r="A14" s="2"/>
      <c r="B14" s="832" t="s">
        <v>323</v>
      </c>
      <c r="C14" s="832"/>
      <c r="D14" s="832"/>
      <c r="E14" s="832"/>
      <c r="F14" s="832"/>
      <c r="G14" s="832"/>
      <c r="H14" s="832"/>
      <c r="I14" s="832"/>
      <c r="J14" s="832"/>
      <c r="K14" s="832"/>
      <c r="L14" s="832"/>
      <c r="M14" s="2"/>
      <c r="N14" s="9"/>
      <c r="O14" s="9"/>
      <c r="P14" s="9"/>
      <c r="Q14" s="9"/>
      <c r="R14" s="9"/>
      <c r="S14" s="9"/>
      <c r="T14" s="9"/>
      <c r="U14" s="9"/>
      <c r="V14" s="9"/>
      <c r="W14" s="9"/>
      <c r="X14" s="9"/>
      <c r="Y14" s="9"/>
      <c r="Z14" s="9"/>
      <c r="AA14" s="9"/>
      <c r="AB14" s="9"/>
      <c r="AC14" s="9"/>
      <c r="AD14" s="9"/>
      <c r="AE14" s="9"/>
      <c r="AF14" s="9"/>
    </row>
    <row r="15" spans="1:32" ht="61" customHeight="1">
      <c r="A15" s="2"/>
      <c r="B15" s="575" t="s">
        <v>484</v>
      </c>
      <c r="C15" s="575"/>
      <c r="D15" s="575"/>
      <c r="E15" s="575"/>
      <c r="F15" s="575"/>
      <c r="G15" s="575"/>
      <c r="H15" s="575"/>
      <c r="I15" s="575"/>
      <c r="J15" s="575"/>
      <c r="K15" s="575"/>
      <c r="L15" s="575"/>
      <c r="M15" s="11"/>
    </row>
    <row r="16" spans="1:32" ht="43" customHeight="1" thickBot="1">
      <c r="A16" s="2"/>
      <c r="B16" s="270" t="s">
        <v>472</v>
      </c>
      <c r="C16" s="829" t="s">
        <v>471</v>
      </c>
      <c r="D16" s="829"/>
      <c r="E16" s="829"/>
      <c r="F16" s="829"/>
      <c r="G16" s="829"/>
      <c r="H16" s="829"/>
      <c r="I16" s="831" t="s">
        <v>470</v>
      </c>
      <c r="J16" s="831"/>
      <c r="K16" s="831" t="s">
        <v>189</v>
      </c>
      <c r="L16" s="831"/>
      <c r="M16" s="271"/>
    </row>
    <row r="17" spans="1:32" s="390" customFormat="1" ht="119.5" customHeight="1" thickTop="1" thickBot="1">
      <c r="A17" s="140"/>
      <c r="B17" s="272" t="s">
        <v>473</v>
      </c>
      <c r="C17" s="613" t="s">
        <v>474</v>
      </c>
      <c r="D17" s="615"/>
      <c r="E17" s="615"/>
      <c r="F17" s="615"/>
      <c r="G17" s="615"/>
      <c r="H17" s="824"/>
      <c r="I17" s="613"/>
      <c r="J17" s="824"/>
      <c r="K17" s="825"/>
      <c r="L17" s="826"/>
      <c r="M17" s="140"/>
      <c r="N17" s="140"/>
      <c r="O17" s="140"/>
      <c r="P17" s="140"/>
      <c r="Q17" s="140"/>
      <c r="R17" s="140"/>
      <c r="S17" s="140"/>
      <c r="T17" s="140"/>
      <c r="U17" s="140"/>
      <c r="V17" s="140"/>
      <c r="W17" s="140"/>
      <c r="X17" s="140"/>
      <c r="Y17" s="140"/>
      <c r="Z17" s="140"/>
      <c r="AA17" s="140"/>
      <c r="AB17" s="140"/>
      <c r="AC17" s="140"/>
      <c r="AD17" s="140"/>
      <c r="AE17" s="140"/>
      <c r="AF17" s="140"/>
    </row>
    <row r="18" spans="1:32" s="390" customFormat="1" ht="111" customHeight="1" thickTop="1" thickBot="1">
      <c r="A18" s="140"/>
      <c r="B18" s="376"/>
      <c r="C18" s="564"/>
      <c r="D18" s="565"/>
      <c r="E18" s="565"/>
      <c r="F18" s="565"/>
      <c r="G18" s="565"/>
      <c r="H18" s="708"/>
      <c r="I18" s="564"/>
      <c r="J18" s="708"/>
      <c r="K18" s="827"/>
      <c r="L18" s="828"/>
      <c r="M18" s="140"/>
      <c r="N18" s="140"/>
      <c r="O18" s="140"/>
      <c r="P18" s="140"/>
      <c r="Q18" s="140"/>
      <c r="R18" s="140"/>
      <c r="S18" s="140"/>
      <c r="T18" s="140"/>
      <c r="U18" s="140"/>
      <c r="V18" s="140"/>
      <c r="W18" s="140"/>
      <c r="X18" s="140"/>
      <c r="Y18" s="140"/>
      <c r="Z18" s="140"/>
      <c r="AA18" s="140"/>
      <c r="AB18" s="140"/>
      <c r="AC18" s="140"/>
      <c r="AD18" s="140"/>
      <c r="AE18" s="140"/>
      <c r="AF18" s="140"/>
    </row>
    <row r="19" spans="1:32" s="390" customFormat="1" ht="119.5" customHeight="1" thickTop="1" thickBot="1">
      <c r="A19" s="140"/>
      <c r="B19" s="272" t="s">
        <v>473</v>
      </c>
      <c r="C19" s="613" t="s">
        <v>474</v>
      </c>
      <c r="D19" s="615"/>
      <c r="E19" s="615"/>
      <c r="F19" s="615"/>
      <c r="G19" s="615"/>
      <c r="H19" s="824"/>
      <c r="I19" s="613"/>
      <c r="J19" s="824"/>
      <c r="K19" s="825"/>
      <c r="L19" s="826"/>
      <c r="M19" s="140"/>
      <c r="N19" s="140"/>
      <c r="O19" s="140"/>
      <c r="P19" s="140"/>
      <c r="Q19" s="140"/>
      <c r="R19" s="140"/>
      <c r="S19" s="140"/>
      <c r="T19" s="140"/>
      <c r="U19" s="140"/>
      <c r="V19" s="140"/>
      <c r="W19" s="140"/>
      <c r="X19" s="140"/>
      <c r="Y19" s="140"/>
      <c r="Z19" s="140"/>
      <c r="AA19" s="140"/>
      <c r="AB19" s="140"/>
      <c r="AC19" s="140"/>
      <c r="AD19" s="140"/>
      <c r="AE19" s="140"/>
      <c r="AF19" s="140"/>
    </row>
    <row r="20" spans="1:32" s="390" customFormat="1" ht="111" customHeight="1" thickTop="1" thickBot="1">
      <c r="A20" s="140"/>
      <c r="B20" s="376"/>
      <c r="C20" s="564"/>
      <c r="D20" s="565"/>
      <c r="E20" s="565"/>
      <c r="F20" s="565"/>
      <c r="G20" s="565"/>
      <c r="H20" s="708"/>
      <c r="I20" s="564"/>
      <c r="J20" s="708"/>
      <c r="K20" s="827"/>
      <c r="L20" s="828"/>
      <c r="M20" s="140"/>
      <c r="N20" s="140"/>
      <c r="O20" s="140"/>
      <c r="P20" s="140"/>
      <c r="Q20" s="140"/>
      <c r="R20" s="140"/>
      <c r="S20" s="140"/>
      <c r="T20" s="140"/>
      <c r="U20" s="140"/>
      <c r="V20" s="140"/>
      <c r="W20" s="140"/>
      <c r="X20" s="140"/>
      <c r="Y20" s="140"/>
      <c r="Z20" s="140"/>
      <c r="AA20" s="140"/>
      <c r="AB20" s="140"/>
      <c r="AC20" s="140"/>
      <c r="AD20" s="140"/>
      <c r="AE20" s="140"/>
      <c r="AF20" s="140"/>
    </row>
    <row r="21" spans="1:32" s="390" customFormat="1" ht="119.5" customHeight="1" thickTop="1" thickBot="1">
      <c r="A21" s="140"/>
      <c r="B21" s="272" t="s">
        <v>473</v>
      </c>
      <c r="C21" s="613" t="s">
        <v>474</v>
      </c>
      <c r="D21" s="615"/>
      <c r="E21" s="615"/>
      <c r="F21" s="615"/>
      <c r="G21" s="615"/>
      <c r="H21" s="824"/>
      <c r="I21" s="613"/>
      <c r="J21" s="824"/>
      <c r="K21" s="825"/>
      <c r="L21" s="826"/>
      <c r="M21" s="140"/>
      <c r="N21" s="140"/>
      <c r="O21" s="140"/>
      <c r="P21" s="140"/>
      <c r="Q21" s="140"/>
      <c r="R21" s="140"/>
      <c r="S21" s="140"/>
      <c r="T21" s="140"/>
      <c r="U21" s="140"/>
      <c r="V21" s="140"/>
      <c r="W21" s="140"/>
      <c r="X21" s="140"/>
      <c r="Y21" s="140"/>
      <c r="Z21" s="140"/>
      <c r="AA21" s="140"/>
      <c r="AB21" s="140"/>
      <c r="AC21" s="140"/>
      <c r="AD21" s="140"/>
      <c r="AE21" s="140"/>
      <c r="AF21" s="140"/>
    </row>
    <row r="22" spans="1:32" s="390" customFormat="1" ht="111" customHeight="1" thickTop="1" thickBot="1">
      <c r="A22" s="140"/>
      <c r="B22" s="376"/>
      <c r="C22" s="564"/>
      <c r="D22" s="565"/>
      <c r="E22" s="565"/>
      <c r="F22" s="565"/>
      <c r="G22" s="565"/>
      <c r="H22" s="708"/>
      <c r="I22" s="564"/>
      <c r="J22" s="708"/>
      <c r="K22" s="827"/>
      <c r="L22" s="828"/>
      <c r="M22" s="140"/>
      <c r="N22" s="140"/>
      <c r="O22" s="140"/>
      <c r="P22" s="140"/>
      <c r="Q22" s="140"/>
      <c r="R22" s="140"/>
      <c r="S22" s="140"/>
      <c r="T22" s="140"/>
      <c r="U22" s="140"/>
      <c r="V22" s="140"/>
      <c r="W22" s="140"/>
      <c r="X22" s="140"/>
      <c r="Y22" s="140"/>
      <c r="Z22" s="140"/>
      <c r="AA22" s="140"/>
      <c r="AB22" s="140"/>
      <c r="AC22" s="140"/>
      <c r="AD22" s="140"/>
      <c r="AE22" s="140"/>
      <c r="AF22" s="140"/>
    </row>
    <row r="23" spans="1:32" ht="15" thickTop="1">
      <c r="A23" s="2"/>
      <c r="B23" s="2"/>
      <c r="C23" s="2"/>
      <c r="D23" s="2"/>
      <c r="E23" s="2"/>
      <c r="F23" s="2"/>
      <c r="G23" s="2"/>
      <c r="H23" s="2"/>
      <c r="I23" s="2"/>
      <c r="J23" s="2"/>
      <c r="K23" s="2"/>
      <c r="L23" s="2"/>
    </row>
    <row r="24" spans="1:32">
      <c r="A24" s="2"/>
      <c r="B24" s="2"/>
      <c r="C24" s="2"/>
      <c r="D24" s="2"/>
      <c r="E24" s="2"/>
      <c r="F24" s="2"/>
      <c r="G24" s="2"/>
      <c r="H24" s="2"/>
      <c r="I24" s="2"/>
      <c r="J24" s="2"/>
      <c r="K24" s="2"/>
      <c r="L24" s="2"/>
    </row>
    <row r="25" spans="1:32">
      <c r="A25" s="2"/>
      <c r="B25" s="2"/>
      <c r="C25" s="2"/>
      <c r="D25" s="2"/>
      <c r="E25" s="2"/>
      <c r="F25" s="2"/>
      <c r="G25" s="2"/>
      <c r="H25" s="2"/>
      <c r="I25" s="2"/>
      <c r="J25" s="2"/>
      <c r="K25" s="2"/>
      <c r="L25" s="2"/>
    </row>
    <row r="26" spans="1:32" s="86" customFormat="1" ht="14.25" customHeight="1">
      <c r="A26" s="85"/>
      <c r="B26" s="85"/>
      <c r="C26" s="85"/>
      <c r="D26" s="85"/>
      <c r="E26" s="85"/>
      <c r="F26" s="85"/>
      <c r="G26" s="85"/>
      <c r="H26" s="85"/>
      <c r="I26" s="85"/>
      <c r="J26" s="85"/>
      <c r="K26" s="85"/>
      <c r="L26" s="387" t="s">
        <v>696</v>
      </c>
      <c r="M26" s="85"/>
      <c r="N26" s="85"/>
      <c r="O26" s="85"/>
      <c r="P26" s="85"/>
      <c r="Q26" s="85"/>
      <c r="R26" s="85"/>
      <c r="S26" s="85"/>
      <c r="T26" s="85"/>
      <c r="U26" s="85"/>
      <c r="V26" s="85"/>
      <c r="W26" s="85"/>
      <c r="X26" s="85"/>
      <c r="Y26" s="85"/>
      <c r="Z26" s="85"/>
      <c r="AA26" s="85"/>
      <c r="AB26" s="85"/>
      <c r="AC26" s="85"/>
      <c r="AD26" s="85"/>
      <c r="AE26" s="85"/>
      <c r="AF26" s="85"/>
    </row>
    <row r="27" spans="1:32">
      <c r="A27" s="2"/>
      <c r="B27" s="2"/>
      <c r="C27" s="2"/>
      <c r="D27" s="2"/>
      <c r="E27" s="2"/>
      <c r="F27" s="2"/>
      <c r="G27" s="2"/>
      <c r="H27" s="2"/>
      <c r="I27" s="2"/>
      <c r="J27" s="2"/>
      <c r="K27" s="2"/>
      <c r="L27" s="2"/>
    </row>
    <row r="28" spans="1:32" s="2" customFormat="1"/>
    <row r="29" spans="1:32" s="2" customFormat="1"/>
    <row r="30" spans="1:32" s="2" customFormat="1"/>
    <row r="31" spans="1:32" s="2" customFormat="1"/>
    <row r="32" spans="1: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sheetData>
  <sheetProtection algorithmName="SHA-256" hashValue="sN8auuNakzt+4j7NdpOiSD33pPgoSDmkOSNRkhciszg=" saltValue="vx6Sii753+XvP8jFrh9H/w==" spinCount="100000" sheet="1" formatRows="0"/>
  <mergeCells count="23">
    <mergeCell ref="B3:L3"/>
    <mergeCell ref="B4:L4"/>
    <mergeCell ref="B12:L12"/>
    <mergeCell ref="B6:L6"/>
    <mergeCell ref="B7:L7"/>
    <mergeCell ref="B8:L8"/>
    <mergeCell ref="B9:L9"/>
    <mergeCell ref="B10:L10"/>
    <mergeCell ref="B11:L11"/>
    <mergeCell ref="C21:H22"/>
    <mergeCell ref="I21:J22"/>
    <mergeCell ref="K21:L22"/>
    <mergeCell ref="B14:L14"/>
    <mergeCell ref="C16:H16"/>
    <mergeCell ref="I16:J16"/>
    <mergeCell ref="K16:L16"/>
    <mergeCell ref="B15:L15"/>
    <mergeCell ref="C17:H18"/>
    <mergeCell ref="I17:J18"/>
    <mergeCell ref="K17:L18"/>
    <mergeCell ref="C19:H20"/>
    <mergeCell ref="I19:J20"/>
    <mergeCell ref="K19:L20"/>
  </mergeCells>
  <dataValidations count="2">
    <dataValidation type="textLength" errorStyle="information" operator="lessThan" allowBlank="1" showInputMessage="1" showErrorMessage="1" error="Response must be less than 800 characters" sqref="C17:H22" xr:uid="{00000000-0002-0000-1600-000000000000}">
      <formula1>801</formula1>
    </dataValidation>
    <dataValidation type="textLength" errorStyle="information" operator="lessThan" allowBlank="1" showInputMessage="1" showErrorMessage="1" error="Response must be less than 300 characters" sqref="B21 B19 B17" xr:uid="{00000000-0002-0000-1600-000001000000}">
      <formula1>301</formula1>
    </dataValidation>
  </dataValidations>
  <hyperlinks>
    <hyperlink ref="B4:L4" r:id="rId1" location="mgr_manageOthers_0_0" display="Strategies based on the Framework’s core and organisational capabilities include: " xr:uid="{00000000-0004-0000-1600-000000000000}"/>
    <hyperlink ref="B7:L7" r:id="rId2" display="Strategies based on the organisational capabilities in the Framework include: " xr:uid="{00000000-0004-0000-1600-000001000000}"/>
    <hyperlink ref="B9:L9" r:id="rId3" display="2. Ensure workers are well-matched to meet participant needs and preferences." xr:uid="{00000000-0004-0000-1600-000002000000}"/>
    <hyperlink ref="B10:L10" r:id="rId4" display="3. Provide opportunities for workers to receive and provide feedback, refine skills and knowledge, and think about how their personal values, biases, assumptions and attitudes influence their practice." xr:uid="{00000000-0004-0000-1600-000003000000}"/>
    <hyperlink ref="B12:L12" r:id="rId5" location="in-this-section" display="5. Engage with and learn from people with lived experience as colleagues, experts and advisers. The Systems to Support Supervision: A Guide for Leaders and Senior Managers describes the range of systems organisations need to put in place, including easy-to-use options for participants to provide feedback." xr:uid="{00000000-0004-0000-1600-000005000000}"/>
    <hyperlink ref="B11:L11" r:id="rId6" location="in-this-section" display="4. Support and reinforce a work culture that promotes mutual respect and zero tolerance of any behaviour or circumstance that does not uphold participant rights. Refer to the Supervising for Capability overview for a description of a supervision model based on key guiding principles including collaboration and mutual respect." xr:uid="{00000000-0004-0000-1600-000004000000}"/>
  </hyperlinks>
  <pageMargins left="0.7" right="0.7" top="0.75" bottom="0.75" header="0.3" footer="0.3"/>
  <pageSetup paperSize="304" orientation="portrait" r:id="rId7"/>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275D3A"/>
  </sheetPr>
  <dimension ref="A1:AH83"/>
  <sheetViews>
    <sheetView showGridLines="0" zoomScaleNormal="100" workbookViewId="0"/>
  </sheetViews>
  <sheetFormatPr defaultColWidth="9.453125" defaultRowHeight="14.5"/>
  <cols>
    <col min="2" max="2" width="44.1796875" customWidth="1"/>
    <col min="3" max="8" width="9.453125" customWidth="1"/>
    <col min="14" max="34" width="9.453125" style="2"/>
  </cols>
  <sheetData>
    <row r="1" spans="1:34" ht="95.15" customHeight="1">
      <c r="A1" s="2"/>
      <c r="B1" s="2"/>
      <c r="C1" s="2"/>
      <c r="D1" s="2"/>
      <c r="E1" s="2"/>
      <c r="F1" s="2"/>
      <c r="G1" s="2"/>
      <c r="H1" s="2"/>
      <c r="I1" s="2"/>
      <c r="J1" s="2"/>
      <c r="K1" s="2"/>
      <c r="L1" s="2"/>
      <c r="M1" s="2"/>
    </row>
    <row r="2" spans="1:34" ht="145.5" customHeight="1">
      <c r="A2" s="2"/>
      <c r="B2" s="371" t="s">
        <v>535</v>
      </c>
      <c r="C2" s="2"/>
      <c r="D2" s="2"/>
      <c r="E2" s="2"/>
      <c r="F2" s="2"/>
      <c r="G2" s="2"/>
      <c r="H2" s="2"/>
      <c r="I2" s="2"/>
      <c r="J2" s="2"/>
      <c r="K2" s="2"/>
      <c r="L2" s="2"/>
      <c r="M2" s="2"/>
    </row>
    <row r="3" spans="1:34" s="395" customFormat="1" ht="53.5" customHeight="1">
      <c r="A3" s="2"/>
      <c r="B3" s="847" t="s">
        <v>605</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c r="AH3" s="38"/>
    </row>
    <row r="4" spans="1:34" s="397" customFormat="1" ht="45.65" customHeight="1">
      <c r="A4" s="402"/>
      <c r="B4" s="848" t="s">
        <v>599</v>
      </c>
      <c r="C4" s="848"/>
      <c r="D4" s="848"/>
      <c r="E4" s="848"/>
      <c r="F4" s="848"/>
      <c r="G4" s="848"/>
      <c r="H4" s="848"/>
      <c r="I4" s="848"/>
      <c r="J4" s="848"/>
      <c r="K4" s="848"/>
      <c r="L4" s="848"/>
      <c r="M4" s="396"/>
      <c r="N4" s="366"/>
      <c r="O4" s="366"/>
      <c r="P4" s="366"/>
      <c r="Q4" s="366"/>
      <c r="R4" s="366"/>
      <c r="S4" s="366"/>
      <c r="T4" s="366"/>
      <c r="U4" s="366"/>
      <c r="V4" s="366"/>
      <c r="W4" s="366"/>
      <c r="X4" s="366"/>
      <c r="Y4" s="366"/>
      <c r="Z4" s="366"/>
      <c r="AA4" s="366"/>
      <c r="AB4" s="366"/>
      <c r="AC4" s="366"/>
      <c r="AD4" s="366"/>
      <c r="AE4" s="366"/>
      <c r="AF4" s="366"/>
      <c r="AG4" s="366"/>
      <c r="AH4" s="366"/>
    </row>
    <row r="5" spans="1:34" s="397" customFormat="1" ht="7.5" customHeight="1">
      <c r="A5" s="402"/>
      <c r="B5" s="398"/>
      <c r="C5" s="398"/>
      <c r="D5" s="398"/>
      <c r="E5" s="398"/>
      <c r="F5" s="398"/>
      <c r="G5" s="398"/>
      <c r="H5" s="398"/>
      <c r="I5" s="398"/>
      <c r="J5" s="398"/>
      <c r="K5" s="398"/>
      <c r="L5" s="398"/>
      <c r="M5" s="396"/>
      <c r="N5" s="366"/>
      <c r="O5" s="366"/>
      <c r="P5" s="366"/>
      <c r="Q5" s="366"/>
      <c r="R5" s="366"/>
      <c r="S5" s="366"/>
      <c r="T5" s="366"/>
      <c r="U5" s="366"/>
      <c r="V5" s="366"/>
      <c r="W5" s="366"/>
      <c r="X5" s="366"/>
      <c r="Y5" s="366"/>
      <c r="Z5" s="366"/>
      <c r="AA5" s="366"/>
      <c r="AB5" s="366"/>
      <c r="AC5" s="366"/>
      <c r="AD5" s="366"/>
      <c r="AE5" s="366"/>
      <c r="AF5" s="366"/>
      <c r="AG5" s="366"/>
      <c r="AH5" s="366"/>
    </row>
    <row r="6" spans="1:34" s="397" customFormat="1" ht="54" customHeight="1">
      <c r="A6" s="403"/>
      <c r="B6" s="835" t="s">
        <v>606</v>
      </c>
      <c r="C6" s="835"/>
      <c r="D6" s="835"/>
      <c r="E6" s="835"/>
      <c r="F6" s="835"/>
      <c r="G6" s="835"/>
      <c r="H6" s="835"/>
      <c r="I6" s="835"/>
      <c r="J6" s="835"/>
      <c r="K6" s="835"/>
      <c r="L6" s="835"/>
      <c r="M6" s="396"/>
      <c r="N6" s="366"/>
      <c r="O6" s="366"/>
      <c r="P6" s="366"/>
      <c r="Q6" s="366"/>
      <c r="R6" s="366"/>
      <c r="S6" s="366"/>
      <c r="T6" s="366"/>
      <c r="U6" s="366"/>
      <c r="V6" s="366"/>
      <c r="W6" s="366"/>
      <c r="X6" s="366"/>
      <c r="Y6" s="366"/>
      <c r="Z6" s="366"/>
      <c r="AA6" s="366"/>
      <c r="AB6" s="366"/>
      <c r="AC6" s="366"/>
      <c r="AD6" s="366"/>
      <c r="AE6" s="366"/>
      <c r="AF6" s="366"/>
      <c r="AG6" s="366"/>
      <c r="AH6" s="366"/>
    </row>
    <row r="7" spans="1:34" ht="54.65" customHeight="1">
      <c r="A7" s="403"/>
      <c r="B7" s="836" t="s">
        <v>756</v>
      </c>
      <c r="C7" s="836"/>
      <c r="D7" s="836"/>
      <c r="E7" s="836"/>
      <c r="F7" s="836"/>
      <c r="G7" s="836"/>
      <c r="H7" s="836"/>
      <c r="I7" s="836"/>
      <c r="J7" s="836"/>
      <c r="K7" s="836"/>
      <c r="L7" s="836"/>
      <c r="M7" s="362"/>
    </row>
    <row r="8" spans="1:34" ht="54" customHeight="1">
      <c r="A8" s="403"/>
      <c r="B8" s="836" t="s">
        <v>607</v>
      </c>
      <c r="C8" s="836"/>
      <c r="D8" s="836"/>
      <c r="E8" s="836"/>
      <c r="F8" s="836"/>
      <c r="G8" s="836"/>
      <c r="H8" s="836"/>
      <c r="I8" s="836"/>
      <c r="J8" s="836"/>
      <c r="K8" s="836"/>
      <c r="L8" s="836"/>
      <c r="M8" s="271"/>
    </row>
    <row r="9" spans="1:34" ht="72.650000000000006" customHeight="1">
      <c r="A9" s="403"/>
      <c r="B9" s="836" t="s">
        <v>608</v>
      </c>
      <c r="C9" s="836"/>
      <c r="D9" s="836"/>
      <c r="E9" s="836"/>
      <c r="F9" s="836"/>
      <c r="G9" s="836"/>
      <c r="H9" s="836"/>
      <c r="I9" s="836"/>
      <c r="J9" s="836"/>
      <c r="K9" s="836"/>
      <c r="L9" s="836"/>
      <c r="M9" s="271"/>
    </row>
    <row r="10" spans="1:34" ht="71.150000000000006" customHeight="1">
      <c r="A10" s="403"/>
      <c r="B10" s="835" t="s">
        <v>609</v>
      </c>
      <c r="C10" s="835"/>
      <c r="D10" s="835"/>
      <c r="E10" s="835"/>
      <c r="F10" s="835"/>
      <c r="G10" s="835"/>
      <c r="H10" s="835"/>
      <c r="I10" s="835"/>
      <c r="J10" s="835"/>
      <c r="K10" s="835"/>
      <c r="L10" s="835"/>
      <c r="M10" s="271"/>
    </row>
    <row r="11" spans="1:34" ht="53.5" customHeight="1">
      <c r="A11" s="403"/>
      <c r="B11" s="836" t="s">
        <v>610</v>
      </c>
      <c r="C11" s="836"/>
      <c r="D11" s="836"/>
      <c r="E11" s="836"/>
      <c r="F11" s="836"/>
      <c r="G11" s="836"/>
      <c r="H11" s="836"/>
      <c r="I11" s="836"/>
      <c r="J11" s="836"/>
      <c r="K11" s="836"/>
      <c r="L11" s="836"/>
      <c r="M11" s="271"/>
    </row>
    <row r="12" spans="1:34" ht="36.65" customHeight="1">
      <c r="A12" s="403"/>
      <c r="B12" s="836" t="s">
        <v>611</v>
      </c>
      <c r="C12" s="836"/>
      <c r="D12" s="836"/>
      <c r="E12" s="836"/>
      <c r="F12" s="836"/>
      <c r="G12" s="836"/>
      <c r="H12" s="836"/>
      <c r="I12" s="836"/>
      <c r="J12" s="836"/>
      <c r="K12" s="836"/>
      <c r="L12" s="836"/>
      <c r="M12" s="393"/>
    </row>
    <row r="13" spans="1:34" ht="53.5" customHeight="1">
      <c r="A13" s="403"/>
      <c r="B13" s="835" t="s">
        <v>612</v>
      </c>
      <c r="C13" s="835"/>
      <c r="D13" s="835"/>
      <c r="E13" s="835"/>
      <c r="F13" s="835"/>
      <c r="G13" s="835"/>
      <c r="H13" s="835"/>
      <c r="I13" s="835"/>
      <c r="J13" s="835"/>
      <c r="K13" s="835"/>
      <c r="L13" s="835"/>
      <c r="M13" s="393"/>
    </row>
    <row r="14" spans="1:34" ht="46.5" customHeight="1">
      <c r="A14" s="403"/>
      <c r="B14" s="835" t="s">
        <v>613</v>
      </c>
      <c r="C14" s="835"/>
      <c r="D14" s="835"/>
      <c r="E14" s="835"/>
      <c r="F14" s="835"/>
      <c r="G14" s="835"/>
      <c r="H14" s="835"/>
      <c r="I14" s="835"/>
      <c r="J14" s="835"/>
      <c r="K14" s="835"/>
      <c r="L14" s="835"/>
      <c r="M14" s="393"/>
    </row>
    <row r="15" spans="1:34" ht="18" customHeight="1">
      <c r="A15" s="2"/>
      <c r="B15" s="401"/>
      <c r="C15" s="271"/>
      <c r="D15" s="271"/>
      <c r="E15" s="271"/>
      <c r="F15" s="271"/>
      <c r="G15" s="271"/>
      <c r="H15" s="271"/>
      <c r="I15" s="271"/>
      <c r="J15" s="271"/>
      <c r="K15" s="271"/>
      <c r="L15" s="271"/>
      <c r="M15" s="393"/>
    </row>
    <row r="16" spans="1:34" s="10" customFormat="1" ht="18.649999999999999" customHeight="1">
      <c r="A16" s="2"/>
      <c r="B16" s="832" t="s">
        <v>323</v>
      </c>
      <c r="C16" s="832"/>
      <c r="D16" s="832"/>
      <c r="E16" s="832"/>
      <c r="F16" s="832"/>
      <c r="G16" s="832"/>
      <c r="H16" s="832"/>
      <c r="I16" s="832"/>
      <c r="J16" s="832"/>
      <c r="K16" s="832"/>
      <c r="L16" s="832"/>
      <c r="M16" s="2"/>
      <c r="N16" s="9"/>
      <c r="O16" s="9"/>
      <c r="P16" s="9"/>
      <c r="Q16" s="9"/>
      <c r="R16" s="9"/>
      <c r="S16" s="9"/>
      <c r="T16" s="9"/>
      <c r="U16" s="9"/>
      <c r="V16" s="9"/>
      <c r="W16" s="9"/>
      <c r="X16" s="9"/>
      <c r="Y16" s="9"/>
      <c r="Z16" s="9"/>
      <c r="AA16" s="9"/>
      <c r="AB16" s="9"/>
      <c r="AC16" s="9"/>
      <c r="AD16" s="9"/>
      <c r="AE16" s="9"/>
      <c r="AF16" s="9"/>
      <c r="AG16" s="9"/>
      <c r="AH16" s="9"/>
    </row>
    <row r="17" spans="1:34" ht="61" customHeight="1">
      <c r="A17" s="2"/>
      <c r="B17" s="575" t="s">
        <v>484</v>
      </c>
      <c r="C17" s="575"/>
      <c r="D17" s="575"/>
      <c r="E17" s="575"/>
      <c r="F17" s="575"/>
      <c r="G17" s="575"/>
      <c r="H17" s="575"/>
      <c r="I17" s="575"/>
      <c r="J17" s="575"/>
      <c r="K17" s="575"/>
      <c r="L17" s="575"/>
      <c r="M17" s="11"/>
    </row>
    <row r="18" spans="1:34" ht="43" customHeight="1" thickBot="1">
      <c r="A18" s="2"/>
      <c r="B18" s="270" t="s">
        <v>472</v>
      </c>
      <c r="C18" s="829" t="s">
        <v>471</v>
      </c>
      <c r="D18" s="829"/>
      <c r="E18" s="829"/>
      <c r="F18" s="829"/>
      <c r="G18" s="829"/>
      <c r="H18" s="829"/>
      <c r="I18" s="831" t="s">
        <v>470</v>
      </c>
      <c r="J18" s="831"/>
      <c r="K18" s="831" t="s">
        <v>189</v>
      </c>
      <c r="L18" s="831"/>
      <c r="M18" s="271"/>
    </row>
    <row r="19" spans="1:34" s="390" customFormat="1" ht="119.5" customHeight="1" thickTop="1" thickBot="1">
      <c r="A19" s="140"/>
      <c r="B19" s="272" t="s">
        <v>473</v>
      </c>
      <c r="C19" s="613" t="s">
        <v>474</v>
      </c>
      <c r="D19" s="615"/>
      <c r="E19" s="615"/>
      <c r="F19" s="615"/>
      <c r="G19" s="615"/>
      <c r="H19" s="824"/>
      <c r="I19" s="613"/>
      <c r="J19" s="824"/>
      <c r="K19" s="825"/>
      <c r="L19" s="826"/>
      <c r="M19" s="140"/>
      <c r="N19" s="140"/>
      <c r="O19" s="140"/>
      <c r="P19" s="140"/>
      <c r="Q19" s="140"/>
      <c r="R19" s="140"/>
      <c r="S19" s="140"/>
      <c r="T19" s="140"/>
      <c r="U19" s="140"/>
      <c r="V19" s="140"/>
      <c r="W19" s="140"/>
      <c r="X19" s="140"/>
      <c r="Y19" s="140"/>
      <c r="Z19" s="140"/>
      <c r="AA19" s="140"/>
      <c r="AB19" s="140"/>
      <c r="AC19" s="140"/>
      <c r="AD19" s="140"/>
      <c r="AE19" s="140"/>
      <c r="AF19" s="140"/>
      <c r="AG19" s="140"/>
      <c r="AH19" s="140"/>
    </row>
    <row r="20" spans="1:34" s="390" customFormat="1" ht="111" customHeight="1" thickTop="1" thickBot="1">
      <c r="A20" s="140"/>
      <c r="B20" s="376"/>
      <c r="C20" s="564"/>
      <c r="D20" s="565"/>
      <c r="E20" s="565"/>
      <c r="F20" s="565"/>
      <c r="G20" s="565"/>
      <c r="H20" s="708"/>
      <c r="I20" s="564"/>
      <c r="J20" s="708"/>
      <c r="K20" s="827"/>
      <c r="L20" s="828"/>
      <c r="M20" s="140"/>
      <c r="N20" s="140"/>
      <c r="O20" s="140"/>
      <c r="P20" s="140"/>
      <c r="Q20" s="140"/>
      <c r="R20" s="140"/>
      <c r="S20" s="140"/>
      <c r="T20" s="140"/>
      <c r="U20" s="140"/>
      <c r="V20" s="140"/>
      <c r="W20" s="140"/>
      <c r="X20" s="140"/>
      <c r="Y20" s="140"/>
      <c r="Z20" s="140"/>
      <c r="AA20" s="140"/>
      <c r="AB20" s="140"/>
      <c r="AC20" s="140"/>
      <c r="AD20" s="140"/>
      <c r="AE20" s="140"/>
      <c r="AF20" s="140"/>
      <c r="AG20" s="140"/>
      <c r="AH20" s="140"/>
    </row>
    <row r="21" spans="1:34" s="390" customFormat="1" ht="119.5" customHeight="1" thickTop="1" thickBot="1">
      <c r="A21" s="140"/>
      <c r="B21" s="272" t="s">
        <v>473</v>
      </c>
      <c r="C21" s="613" t="s">
        <v>474</v>
      </c>
      <c r="D21" s="615"/>
      <c r="E21" s="615"/>
      <c r="F21" s="615"/>
      <c r="G21" s="615"/>
      <c r="H21" s="824"/>
      <c r="I21" s="613"/>
      <c r="J21" s="824"/>
      <c r="K21" s="825"/>
      <c r="L21" s="826"/>
      <c r="M21" s="140"/>
      <c r="N21" s="140"/>
      <c r="O21" s="140"/>
      <c r="P21" s="140"/>
      <c r="Q21" s="140"/>
      <c r="R21" s="140"/>
      <c r="S21" s="140"/>
      <c r="T21" s="140"/>
      <c r="U21" s="140"/>
      <c r="V21" s="140"/>
      <c r="W21" s="140"/>
      <c r="X21" s="140"/>
      <c r="Y21" s="140"/>
      <c r="Z21" s="140"/>
      <c r="AA21" s="140"/>
      <c r="AB21" s="140"/>
      <c r="AC21" s="140"/>
      <c r="AD21" s="140"/>
      <c r="AE21" s="140"/>
      <c r="AF21" s="140"/>
      <c r="AG21" s="140"/>
      <c r="AH21" s="140"/>
    </row>
    <row r="22" spans="1:34" s="390" customFormat="1" ht="111" customHeight="1" thickTop="1" thickBot="1">
      <c r="A22" s="140"/>
      <c r="B22" s="376"/>
      <c r="C22" s="564"/>
      <c r="D22" s="565"/>
      <c r="E22" s="565"/>
      <c r="F22" s="565"/>
      <c r="G22" s="565"/>
      <c r="H22" s="708"/>
      <c r="I22" s="564"/>
      <c r="J22" s="708"/>
      <c r="K22" s="827"/>
      <c r="L22" s="828"/>
      <c r="M22" s="140"/>
      <c r="N22" s="140"/>
      <c r="O22" s="140"/>
      <c r="P22" s="140"/>
      <c r="Q22" s="140"/>
      <c r="R22" s="140"/>
      <c r="S22" s="140"/>
      <c r="T22" s="140"/>
      <c r="U22" s="140"/>
      <c r="V22" s="140"/>
      <c r="W22" s="140"/>
      <c r="X22" s="140"/>
      <c r="Y22" s="140"/>
      <c r="Z22" s="140"/>
      <c r="AA22" s="140"/>
      <c r="AB22" s="140"/>
      <c r="AC22" s="140"/>
      <c r="AD22" s="140"/>
      <c r="AE22" s="140"/>
      <c r="AF22" s="140"/>
      <c r="AG22" s="140"/>
      <c r="AH22" s="140"/>
    </row>
    <row r="23" spans="1:34" s="390" customFormat="1" ht="119.5" customHeight="1" thickTop="1" thickBot="1">
      <c r="A23" s="140"/>
      <c r="B23" s="272" t="s">
        <v>473</v>
      </c>
      <c r="C23" s="613" t="s">
        <v>474</v>
      </c>
      <c r="D23" s="615"/>
      <c r="E23" s="615"/>
      <c r="F23" s="615"/>
      <c r="G23" s="615"/>
      <c r="H23" s="824"/>
      <c r="I23" s="613"/>
      <c r="J23" s="824"/>
      <c r="K23" s="825"/>
      <c r="L23" s="826"/>
      <c r="M23" s="140"/>
      <c r="N23" s="140"/>
      <c r="O23" s="140"/>
      <c r="P23" s="140"/>
      <c r="Q23" s="140"/>
      <c r="R23" s="140"/>
      <c r="S23" s="140"/>
      <c r="T23" s="140"/>
      <c r="U23" s="140"/>
      <c r="V23" s="140"/>
      <c r="W23" s="140"/>
      <c r="X23" s="140"/>
      <c r="Y23" s="140"/>
      <c r="Z23" s="140"/>
      <c r="AA23" s="140"/>
      <c r="AB23" s="140"/>
      <c r="AC23" s="140"/>
      <c r="AD23" s="140"/>
      <c r="AE23" s="140"/>
      <c r="AF23" s="140"/>
      <c r="AG23" s="140"/>
      <c r="AH23" s="140"/>
    </row>
    <row r="24" spans="1:34" s="390" customFormat="1" ht="111" customHeight="1" thickTop="1" thickBot="1">
      <c r="A24" s="140"/>
      <c r="B24" s="376"/>
      <c r="C24" s="564"/>
      <c r="D24" s="565"/>
      <c r="E24" s="565"/>
      <c r="F24" s="565"/>
      <c r="G24" s="565"/>
      <c r="H24" s="708"/>
      <c r="I24" s="564"/>
      <c r="J24" s="708"/>
      <c r="K24" s="827"/>
      <c r="L24" s="828"/>
      <c r="M24" s="140"/>
      <c r="N24" s="140"/>
      <c r="O24" s="140"/>
      <c r="P24" s="140"/>
      <c r="Q24" s="140"/>
      <c r="R24" s="140"/>
      <c r="S24" s="140"/>
      <c r="T24" s="140"/>
      <c r="U24" s="140"/>
      <c r="V24" s="140"/>
      <c r="W24" s="140"/>
      <c r="X24" s="140"/>
      <c r="Y24" s="140"/>
      <c r="Z24" s="140"/>
      <c r="AA24" s="140"/>
      <c r="AB24" s="140"/>
      <c r="AC24" s="140"/>
      <c r="AD24" s="140"/>
      <c r="AE24" s="140"/>
      <c r="AF24" s="140"/>
      <c r="AG24" s="140"/>
      <c r="AH24" s="140"/>
    </row>
    <row r="25" spans="1:34" ht="15" thickTop="1">
      <c r="A25" s="2"/>
      <c r="B25" s="2"/>
      <c r="C25" s="2"/>
      <c r="D25" s="2"/>
      <c r="E25" s="2"/>
      <c r="F25" s="2"/>
      <c r="G25" s="2"/>
      <c r="H25" s="2"/>
      <c r="I25" s="2"/>
      <c r="J25" s="2"/>
      <c r="K25" s="2"/>
      <c r="L25" s="2"/>
      <c r="M25" s="2"/>
    </row>
    <row r="26" spans="1:34">
      <c r="A26" s="2"/>
      <c r="B26" s="2"/>
      <c r="C26" s="2"/>
      <c r="D26" s="2"/>
      <c r="E26" s="2"/>
      <c r="F26" s="2"/>
      <c r="G26" s="2"/>
      <c r="H26" s="2"/>
      <c r="I26" s="2"/>
      <c r="J26" s="2"/>
      <c r="K26" s="2"/>
      <c r="L26" s="2"/>
      <c r="M26" s="2"/>
    </row>
    <row r="27" spans="1:34">
      <c r="A27" s="2"/>
      <c r="B27" s="2"/>
      <c r="C27" s="2"/>
      <c r="D27" s="2"/>
      <c r="E27" s="2"/>
      <c r="F27" s="2"/>
      <c r="G27" s="2"/>
      <c r="H27" s="2"/>
      <c r="I27" s="2"/>
      <c r="J27" s="2"/>
      <c r="K27" s="2"/>
      <c r="L27" s="2"/>
      <c r="M27" s="2"/>
    </row>
    <row r="28" spans="1:34" s="86" customFormat="1" ht="14.25" customHeight="1">
      <c r="A28" s="85"/>
      <c r="B28" s="85"/>
      <c r="C28" s="85"/>
      <c r="D28" s="85"/>
      <c r="E28" s="85"/>
      <c r="F28" s="85"/>
      <c r="G28" s="85"/>
      <c r="H28" s="85"/>
      <c r="I28" s="85"/>
      <c r="J28" s="85"/>
      <c r="K28" s="85"/>
      <c r="L28" s="387" t="s">
        <v>696</v>
      </c>
      <c r="M28" s="85"/>
      <c r="N28" s="85"/>
      <c r="O28" s="85"/>
      <c r="P28" s="85"/>
      <c r="Q28" s="85"/>
      <c r="R28" s="85"/>
      <c r="S28" s="85"/>
      <c r="T28" s="85"/>
      <c r="U28" s="85"/>
      <c r="V28" s="85"/>
      <c r="W28" s="85"/>
      <c r="X28" s="85"/>
      <c r="Y28" s="85"/>
      <c r="Z28" s="85"/>
      <c r="AA28" s="85"/>
      <c r="AB28" s="85"/>
      <c r="AC28" s="85"/>
      <c r="AD28" s="85"/>
      <c r="AE28" s="85"/>
      <c r="AF28" s="85"/>
      <c r="AG28" s="85"/>
      <c r="AH28" s="85"/>
    </row>
    <row r="29" spans="1:34">
      <c r="A29" s="2"/>
      <c r="B29" s="2"/>
      <c r="C29" s="2"/>
      <c r="D29" s="2"/>
      <c r="E29" s="2"/>
      <c r="F29" s="2"/>
      <c r="G29" s="2"/>
      <c r="H29" s="2"/>
      <c r="I29" s="2"/>
      <c r="J29" s="2"/>
      <c r="K29" s="2"/>
      <c r="L29" s="2"/>
      <c r="M29" s="2"/>
    </row>
    <row r="30" spans="1:34" s="2" customFormat="1"/>
    <row r="31" spans="1:34" s="2" customFormat="1"/>
    <row r="32" spans="1:34"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sheetData>
  <sheetProtection algorithmName="SHA-256" hashValue="QwrXH8/B/zA7k5dEWrdE6cwLKyKx9ZW2cgfDo5D4o2w=" saltValue="w653FRCRNv/6drujLf2j8w==" spinCount="100000" sheet="1" formatRows="0"/>
  <mergeCells count="25">
    <mergeCell ref="C21:H22"/>
    <mergeCell ref="I21:J22"/>
    <mergeCell ref="K21:L22"/>
    <mergeCell ref="C19:H20"/>
    <mergeCell ref="B7:L7"/>
    <mergeCell ref="B8:L8"/>
    <mergeCell ref="B9:L9"/>
    <mergeCell ref="B10:L10"/>
    <mergeCell ref="B11:L11"/>
    <mergeCell ref="B3:L3"/>
    <mergeCell ref="B4:L4"/>
    <mergeCell ref="C23:H24"/>
    <mergeCell ref="I23:J24"/>
    <mergeCell ref="K23:L24"/>
    <mergeCell ref="B12:L12"/>
    <mergeCell ref="C18:H18"/>
    <mergeCell ref="I18:J18"/>
    <mergeCell ref="K18:L18"/>
    <mergeCell ref="B14:L14"/>
    <mergeCell ref="B16:L16"/>
    <mergeCell ref="B13:L13"/>
    <mergeCell ref="B17:L17"/>
    <mergeCell ref="I19:J20"/>
    <mergeCell ref="B6:L6"/>
    <mergeCell ref="K19:L20"/>
  </mergeCells>
  <dataValidations count="2">
    <dataValidation type="textLength" errorStyle="information" operator="lessThan" allowBlank="1" showInputMessage="1" showErrorMessage="1" error="Response must be less than 800 characters" sqref="C19:H24" xr:uid="{00000000-0002-0000-1700-000000000000}">
      <formula1>801</formula1>
    </dataValidation>
    <dataValidation type="textLength" errorStyle="information" operator="lessThan" allowBlank="1" showInputMessage="1" showErrorMessage="1" error="Response must be less than 300 characters" sqref="B23 B21 B19" xr:uid="{00000000-0002-0000-1700-000001000000}">
      <formula1>301</formula1>
    </dataValidation>
  </dataValidations>
  <hyperlinks>
    <hyperlink ref="B4:L4" r:id="rId1" location="mgr_manageOthers_0_0" display="Strategies based on the Framework’s core and organisational capabilities include: " xr:uid="{00000000-0004-0000-1700-000000000000}"/>
    <hyperlink ref="B6:L6" r:id="rId2" display="https://workforcecapability.ndiscommission.gov.au/tools-and-resources/recruitment-resources" xr:uid="{00000000-0004-0000-1700-000001000000}"/>
    <hyperlink ref="B10:L10" r:id="rId3" display="3. Use the Framework to check that workers have the capabilities needed for their roles and the work assigned to them." xr:uid="{00000000-0004-0000-1700-000002000000}"/>
    <hyperlink ref="B13:L13" r:id="rId4" display="6. Engage with and learn from people with lived experience as colleagues, experts and advisers." xr:uid="{00000000-0004-0000-1700-000003000000}"/>
    <hyperlink ref="B14:L14" r:id="rId5" display="Beyond the organisational capabilities in the Framework you may want to consider other strategies aligned to the employee lifecycle" xr:uid="{00000000-0004-0000-1700-000004000000}"/>
  </hyperlinks>
  <pageMargins left="0.7" right="0.7" top="0.75" bottom="0.75" header="0.3" footer="0.3"/>
  <pageSetup paperSize="304" orientation="portrait" r:id="rId6"/>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275D3A"/>
  </sheetPr>
  <dimension ref="A1:AG60"/>
  <sheetViews>
    <sheetView showGridLines="0" zoomScaleNormal="100" workbookViewId="0"/>
  </sheetViews>
  <sheetFormatPr defaultColWidth="9.453125" defaultRowHeight="14.5"/>
  <cols>
    <col min="2" max="2" width="44.1796875" customWidth="1"/>
    <col min="3" max="8" width="9.453125" customWidth="1"/>
    <col min="14" max="33" width="9.453125" style="2"/>
  </cols>
  <sheetData>
    <row r="1" spans="1:33" ht="94.5" customHeight="1">
      <c r="A1" s="2"/>
      <c r="B1" s="2"/>
      <c r="C1" s="2"/>
      <c r="D1" s="2"/>
      <c r="E1" s="2"/>
      <c r="F1" s="2"/>
      <c r="G1" s="2"/>
      <c r="H1" s="2"/>
      <c r="I1" s="2"/>
      <c r="J1" s="2"/>
      <c r="K1" s="2"/>
      <c r="L1" s="2"/>
      <c r="M1" s="2"/>
    </row>
    <row r="2" spans="1:33" ht="145.5" customHeight="1">
      <c r="A2" s="2"/>
      <c r="B2" s="371" t="s">
        <v>631</v>
      </c>
      <c r="C2" s="2"/>
      <c r="D2" s="2"/>
      <c r="E2" s="2"/>
      <c r="F2" s="2"/>
      <c r="G2" s="2"/>
      <c r="H2" s="2"/>
      <c r="I2" s="2"/>
      <c r="J2" s="2"/>
      <c r="K2" s="2"/>
      <c r="L2" s="2"/>
      <c r="M2" s="2"/>
    </row>
    <row r="3" spans="1:33" s="395" customFormat="1" ht="53.5" customHeight="1">
      <c r="A3" s="13"/>
      <c r="B3" s="847" t="s">
        <v>614</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row>
    <row r="4" spans="1:33" s="397" customFormat="1" ht="45.65" customHeight="1">
      <c r="A4" s="317"/>
      <c r="B4" s="851" t="s">
        <v>599</v>
      </c>
      <c r="C4" s="851"/>
      <c r="D4" s="851"/>
      <c r="E4" s="851"/>
      <c r="F4" s="851"/>
      <c r="G4" s="851"/>
      <c r="H4" s="851"/>
      <c r="I4" s="851"/>
      <c r="J4" s="851"/>
      <c r="K4" s="851"/>
      <c r="L4" s="851"/>
      <c r="M4" s="396"/>
      <c r="N4" s="366"/>
      <c r="O4" s="366"/>
      <c r="P4" s="366"/>
      <c r="Q4" s="366"/>
      <c r="R4" s="366"/>
      <c r="S4" s="366"/>
      <c r="T4" s="366"/>
      <c r="U4" s="366"/>
      <c r="V4" s="366"/>
      <c r="W4" s="366"/>
      <c r="X4" s="366"/>
      <c r="Y4" s="366"/>
      <c r="Z4" s="366"/>
      <c r="AA4" s="366"/>
      <c r="AB4" s="366"/>
      <c r="AC4" s="366"/>
      <c r="AD4" s="366"/>
      <c r="AE4" s="366"/>
      <c r="AF4" s="366"/>
      <c r="AG4" s="366"/>
    </row>
    <row r="5" spans="1:33" s="397" customFormat="1" ht="7.5" customHeight="1">
      <c r="A5" s="317"/>
      <c r="B5" s="404"/>
      <c r="C5" s="404"/>
      <c r="D5" s="404"/>
      <c r="E5" s="404"/>
      <c r="F5" s="404"/>
      <c r="G5" s="404"/>
      <c r="H5" s="404"/>
      <c r="I5" s="404"/>
      <c r="J5" s="404"/>
      <c r="K5" s="404"/>
      <c r="L5" s="404"/>
      <c r="M5" s="396"/>
      <c r="N5" s="366"/>
      <c r="O5" s="366"/>
      <c r="P5" s="366"/>
      <c r="Q5" s="366"/>
      <c r="R5" s="366"/>
      <c r="S5" s="366"/>
      <c r="T5" s="366"/>
      <c r="U5" s="366"/>
      <c r="V5" s="366"/>
      <c r="W5" s="366"/>
      <c r="X5" s="366"/>
      <c r="Y5" s="366"/>
      <c r="Z5" s="366"/>
      <c r="AA5" s="366"/>
      <c r="AB5" s="366"/>
      <c r="AC5" s="366"/>
      <c r="AD5" s="366"/>
      <c r="AE5" s="366"/>
      <c r="AF5" s="366"/>
      <c r="AG5" s="366"/>
    </row>
    <row r="6" spans="1:33" s="397" customFormat="1" ht="73" customHeight="1">
      <c r="A6" s="403"/>
      <c r="B6" s="830" t="s">
        <v>615</v>
      </c>
      <c r="C6" s="852"/>
      <c r="D6" s="852"/>
      <c r="E6" s="852"/>
      <c r="F6" s="852"/>
      <c r="G6" s="852"/>
      <c r="H6" s="852"/>
      <c r="I6" s="852"/>
      <c r="J6" s="852"/>
      <c r="K6" s="852"/>
      <c r="L6" s="852"/>
      <c r="M6" s="396"/>
      <c r="N6" s="366"/>
      <c r="O6" s="366"/>
      <c r="P6" s="366"/>
      <c r="Q6" s="366"/>
      <c r="R6" s="366"/>
      <c r="S6" s="366"/>
      <c r="T6" s="366"/>
      <c r="U6" s="366"/>
      <c r="V6" s="366"/>
      <c r="W6" s="366"/>
      <c r="X6" s="366"/>
      <c r="Y6" s="366"/>
      <c r="Z6" s="366"/>
      <c r="AA6" s="366"/>
      <c r="AB6" s="366"/>
      <c r="AC6" s="366"/>
      <c r="AD6" s="366"/>
      <c r="AE6" s="366"/>
      <c r="AF6" s="366"/>
      <c r="AG6" s="366"/>
    </row>
    <row r="7" spans="1:33" ht="53.5" customHeight="1">
      <c r="A7" s="403"/>
      <c r="B7" s="836" t="s">
        <v>616</v>
      </c>
      <c r="C7" s="836"/>
      <c r="D7" s="836"/>
      <c r="E7" s="836"/>
      <c r="F7" s="836"/>
      <c r="G7" s="836"/>
      <c r="H7" s="836"/>
      <c r="I7" s="836"/>
      <c r="J7" s="836"/>
      <c r="K7" s="836"/>
      <c r="L7" s="836"/>
      <c r="M7" s="388"/>
    </row>
    <row r="8" spans="1:33" ht="53.5" customHeight="1">
      <c r="A8" s="403"/>
      <c r="B8" s="836" t="s">
        <v>617</v>
      </c>
      <c r="C8" s="836"/>
      <c r="D8" s="836"/>
      <c r="E8" s="836"/>
      <c r="F8" s="836"/>
      <c r="G8" s="836"/>
      <c r="H8" s="836"/>
      <c r="I8" s="836"/>
      <c r="J8" s="836"/>
      <c r="K8" s="836"/>
      <c r="L8" s="836"/>
      <c r="M8" s="400"/>
    </row>
    <row r="9" spans="1:33" ht="38.5" customHeight="1">
      <c r="A9" s="403"/>
      <c r="B9" s="836" t="s">
        <v>618</v>
      </c>
      <c r="C9" s="836"/>
      <c r="D9" s="836"/>
      <c r="E9" s="836"/>
      <c r="F9" s="836"/>
      <c r="G9" s="836"/>
      <c r="H9" s="836"/>
      <c r="I9" s="836"/>
      <c r="J9" s="836"/>
      <c r="K9" s="836"/>
      <c r="L9" s="836"/>
      <c r="M9" s="400"/>
    </row>
    <row r="10" spans="1:33" ht="54" customHeight="1">
      <c r="A10" s="403"/>
      <c r="B10" s="853" t="s">
        <v>789</v>
      </c>
      <c r="C10" s="853"/>
      <c r="D10" s="853"/>
      <c r="E10" s="853"/>
      <c r="F10" s="853"/>
      <c r="G10" s="853"/>
      <c r="H10" s="853"/>
      <c r="I10" s="853"/>
      <c r="J10" s="853"/>
      <c r="K10" s="853"/>
      <c r="L10" s="853"/>
      <c r="M10" s="400"/>
    </row>
    <row r="11" spans="1:33" ht="66" customHeight="1">
      <c r="A11" s="403"/>
      <c r="B11" s="853" t="s">
        <v>790</v>
      </c>
      <c r="C11" s="853"/>
      <c r="D11" s="853"/>
      <c r="E11" s="853"/>
      <c r="F11" s="853"/>
      <c r="G11" s="853"/>
      <c r="H11" s="853"/>
      <c r="I11" s="853"/>
      <c r="J11" s="853"/>
      <c r="K11" s="853"/>
      <c r="L11" s="853"/>
      <c r="M11" s="400"/>
    </row>
    <row r="12" spans="1:33" ht="18" customHeight="1">
      <c r="A12" s="405"/>
      <c r="B12" s="406"/>
      <c r="C12" s="235"/>
      <c r="D12" s="235"/>
      <c r="E12" s="235"/>
      <c r="F12" s="235"/>
      <c r="G12" s="235"/>
      <c r="H12" s="235"/>
      <c r="I12" s="235"/>
      <c r="J12" s="235"/>
      <c r="K12" s="235"/>
      <c r="L12" s="235"/>
      <c r="M12" s="393"/>
    </row>
    <row r="13" spans="1:33" s="10" customFormat="1" ht="18.649999999999999" customHeight="1">
      <c r="A13" s="2"/>
      <c r="B13" s="832" t="s">
        <v>323</v>
      </c>
      <c r="C13" s="832"/>
      <c r="D13" s="832"/>
      <c r="E13" s="832"/>
      <c r="F13" s="832"/>
      <c r="G13" s="832"/>
      <c r="H13" s="832"/>
      <c r="I13" s="832"/>
      <c r="J13" s="832"/>
      <c r="K13" s="832"/>
      <c r="L13" s="832"/>
      <c r="M13" s="2"/>
      <c r="N13" s="9"/>
      <c r="O13" s="9"/>
      <c r="P13" s="9"/>
      <c r="Q13" s="9"/>
      <c r="R13" s="9"/>
      <c r="S13" s="9"/>
      <c r="T13" s="9"/>
      <c r="U13" s="9"/>
      <c r="V13" s="9"/>
      <c r="W13" s="9"/>
      <c r="X13" s="9"/>
      <c r="Y13" s="9"/>
      <c r="Z13" s="9"/>
      <c r="AA13" s="9"/>
      <c r="AB13" s="9"/>
      <c r="AC13" s="9"/>
      <c r="AD13" s="9"/>
      <c r="AE13" s="9"/>
      <c r="AF13" s="9"/>
      <c r="AG13" s="9"/>
    </row>
    <row r="14" spans="1:33" ht="61" customHeight="1">
      <c r="A14" s="2"/>
      <c r="B14" s="575" t="s">
        <v>484</v>
      </c>
      <c r="C14" s="575"/>
      <c r="D14" s="575"/>
      <c r="E14" s="575"/>
      <c r="F14" s="575"/>
      <c r="G14" s="575"/>
      <c r="H14" s="575"/>
      <c r="I14" s="575"/>
      <c r="J14" s="575"/>
      <c r="K14" s="575"/>
      <c r="L14" s="575"/>
      <c r="M14" s="11"/>
    </row>
    <row r="15" spans="1:33" ht="43" customHeight="1" thickBot="1">
      <c r="A15" s="2"/>
      <c r="B15" s="270" t="s">
        <v>472</v>
      </c>
      <c r="C15" s="829" t="s">
        <v>471</v>
      </c>
      <c r="D15" s="829"/>
      <c r="E15" s="829"/>
      <c r="F15" s="829"/>
      <c r="G15" s="829"/>
      <c r="H15" s="829"/>
      <c r="I15" s="831" t="s">
        <v>470</v>
      </c>
      <c r="J15" s="831"/>
      <c r="K15" s="831" t="s">
        <v>189</v>
      </c>
      <c r="L15" s="831"/>
      <c r="M15" s="271"/>
    </row>
    <row r="16" spans="1:33" s="390" customFormat="1" ht="119.5" customHeight="1" thickTop="1" thickBot="1">
      <c r="A16" s="140"/>
      <c r="B16" s="272" t="s">
        <v>473</v>
      </c>
      <c r="C16" s="613" t="s">
        <v>474</v>
      </c>
      <c r="D16" s="615"/>
      <c r="E16" s="615"/>
      <c r="F16" s="615"/>
      <c r="G16" s="615"/>
      <c r="H16" s="824"/>
      <c r="I16" s="613"/>
      <c r="J16" s="824"/>
      <c r="K16" s="825"/>
      <c r="L16" s="826"/>
      <c r="M16" s="140"/>
      <c r="N16" s="140"/>
      <c r="O16" s="140"/>
      <c r="P16" s="140"/>
      <c r="Q16" s="140"/>
      <c r="R16" s="140"/>
      <c r="S16" s="140"/>
      <c r="T16" s="140"/>
      <c r="U16" s="140"/>
      <c r="V16" s="140"/>
      <c r="W16" s="140"/>
      <c r="X16" s="140"/>
      <c r="Y16" s="140"/>
      <c r="Z16" s="140"/>
      <c r="AA16" s="140"/>
      <c r="AB16" s="140"/>
      <c r="AC16" s="140"/>
      <c r="AD16" s="140"/>
      <c r="AE16" s="140"/>
      <c r="AF16" s="140"/>
      <c r="AG16" s="140"/>
    </row>
    <row r="17" spans="1:33" s="390" customFormat="1" ht="111" customHeight="1" thickTop="1" thickBot="1">
      <c r="A17" s="140"/>
      <c r="B17" s="376"/>
      <c r="C17" s="564"/>
      <c r="D17" s="565"/>
      <c r="E17" s="565"/>
      <c r="F17" s="565"/>
      <c r="G17" s="565"/>
      <c r="H17" s="708"/>
      <c r="I17" s="564"/>
      <c r="J17" s="708"/>
      <c r="K17" s="827"/>
      <c r="L17" s="828"/>
      <c r="M17" s="140"/>
      <c r="N17" s="140"/>
      <c r="O17" s="140"/>
      <c r="P17" s="140"/>
      <c r="Q17" s="140"/>
      <c r="R17" s="140"/>
      <c r="S17" s="140"/>
      <c r="T17" s="140"/>
      <c r="U17" s="140"/>
      <c r="V17" s="140"/>
      <c r="W17" s="140"/>
      <c r="X17" s="140"/>
      <c r="Y17" s="140"/>
      <c r="Z17" s="140"/>
      <c r="AA17" s="140"/>
      <c r="AB17" s="140"/>
      <c r="AC17" s="140"/>
      <c r="AD17" s="140"/>
      <c r="AE17" s="140"/>
      <c r="AF17" s="140"/>
      <c r="AG17" s="140"/>
    </row>
    <row r="18" spans="1:33"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row>
    <row r="19" spans="1:33"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row>
    <row r="20" spans="1:33" s="390" customFormat="1" ht="119.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row>
    <row r="21" spans="1:33"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row>
    <row r="22" spans="1:33" ht="15" thickTop="1">
      <c r="A22" s="2"/>
      <c r="B22" s="2"/>
      <c r="C22" s="2"/>
      <c r="D22" s="2"/>
      <c r="E22" s="2"/>
      <c r="F22" s="2"/>
      <c r="G22" s="2"/>
      <c r="H22" s="2"/>
      <c r="I22" s="2"/>
      <c r="J22" s="2"/>
      <c r="K22" s="2"/>
      <c r="L22" s="2"/>
      <c r="M22" s="2"/>
    </row>
    <row r="23" spans="1:33">
      <c r="A23" s="2"/>
      <c r="B23" s="2"/>
      <c r="C23" s="2"/>
      <c r="D23" s="2"/>
      <c r="E23" s="2"/>
      <c r="F23" s="2"/>
      <c r="G23" s="2"/>
      <c r="H23" s="2"/>
      <c r="I23" s="2"/>
      <c r="J23" s="2"/>
      <c r="K23" s="2"/>
      <c r="L23" s="2"/>
      <c r="M23" s="2"/>
    </row>
    <row r="24" spans="1:33" ht="14.25" customHeight="1">
      <c r="A24" s="2"/>
      <c r="B24" s="2"/>
      <c r="C24" s="2"/>
      <c r="D24" s="2"/>
      <c r="E24" s="2"/>
      <c r="F24" s="2"/>
      <c r="G24" s="2"/>
      <c r="H24" s="2"/>
      <c r="I24" s="2"/>
      <c r="J24" s="2"/>
      <c r="K24" s="2"/>
      <c r="L24" s="2"/>
      <c r="M24" s="2"/>
    </row>
    <row r="25" spans="1:33" s="86" customFormat="1">
      <c r="A25" s="85"/>
      <c r="B25" s="85"/>
      <c r="C25" s="85"/>
      <c r="D25" s="85"/>
      <c r="E25" s="85"/>
      <c r="F25" s="85"/>
      <c r="G25" s="85"/>
      <c r="H25" s="85"/>
      <c r="I25" s="85"/>
      <c r="J25" s="85"/>
      <c r="K25" s="85"/>
      <c r="L25" s="387" t="s">
        <v>696</v>
      </c>
      <c r="M25" s="85"/>
      <c r="N25" s="85"/>
      <c r="O25" s="85"/>
      <c r="P25" s="85"/>
      <c r="Q25" s="85"/>
      <c r="R25" s="85"/>
      <c r="S25" s="85"/>
      <c r="T25" s="85"/>
      <c r="U25" s="85"/>
      <c r="V25" s="85"/>
      <c r="W25" s="85"/>
      <c r="X25" s="85"/>
      <c r="Y25" s="85"/>
      <c r="Z25" s="85"/>
      <c r="AA25" s="85"/>
      <c r="AB25" s="85"/>
      <c r="AC25" s="85"/>
      <c r="AD25" s="85"/>
      <c r="AE25" s="85"/>
      <c r="AF25" s="85"/>
      <c r="AG25" s="85"/>
    </row>
    <row r="26" spans="1:33">
      <c r="A26" s="2"/>
      <c r="B26" s="2"/>
      <c r="C26" s="2"/>
      <c r="D26" s="2"/>
      <c r="E26" s="2"/>
      <c r="F26" s="2"/>
      <c r="G26" s="2"/>
      <c r="H26" s="2"/>
      <c r="I26" s="2"/>
      <c r="J26" s="2"/>
      <c r="K26" s="2"/>
      <c r="L26" s="2"/>
      <c r="M26" s="2"/>
    </row>
    <row r="27" spans="1:33" s="2" customFormat="1"/>
    <row r="28" spans="1:33" s="2" customFormat="1"/>
    <row r="29" spans="1:33" s="2" customFormat="1"/>
    <row r="30" spans="1:33" s="2" customFormat="1"/>
    <row r="31" spans="1:33" s="2" customFormat="1"/>
    <row r="32" spans="1:33"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sheetData>
  <sheetProtection algorithmName="SHA-256" hashValue="o+ERFuKUcikg/FIrE7B3+QrFHhH81ZFLNyD0g5jEvXg=" saltValue="dBl64fCNmZTiTBbZ9hh83A==" spinCount="100000" sheet="1" formatRows="0"/>
  <mergeCells count="22">
    <mergeCell ref="B3:L3"/>
    <mergeCell ref="C20:H21"/>
    <mergeCell ref="I20:J21"/>
    <mergeCell ref="K20:L21"/>
    <mergeCell ref="B7:L7"/>
    <mergeCell ref="B8:L8"/>
    <mergeCell ref="B9:L9"/>
    <mergeCell ref="B10:L10"/>
    <mergeCell ref="B14:L14"/>
    <mergeCell ref="C16:H17"/>
    <mergeCell ref="I16:J17"/>
    <mergeCell ref="K16:L17"/>
    <mergeCell ref="C18:H19"/>
    <mergeCell ref="I18:J19"/>
    <mergeCell ref="K18:L19"/>
    <mergeCell ref="C15:H15"/>
    <mergeCell ref="K15:L15"/>
    <mergeCell ref="B4:L4"/>
    <mergeCell ref="B6:L6"/>
    <mergeCell ref="B11:L11"/>
    <mergeCell ref="B13:L13"/>
    <mergeCell ref="I15:J15"/>
  </mergeCells>
  <dataValidations count="2">
    <dataValidation type="textLength" errorStyle="information" operator="lessThan" allowBlank="1" showInputMessage="1" showErrorMessage="1" error="Response must be less than 300 characters" sqref="B20 B18 B16" xr:uid="{00000000-0002-0000-1800-000000000000}">
      <formula1>301</formula1>
    </dataValidation>
    <dataValidation type="textLength" errorStyle="information" operator="lessThan" allowBlank="1" showInputMessage="1" showErrorMessage="1" error="Response must be less than 800 characters" sqref="C16:H21" xr:uid="{00000000-0002-0000-1800-000001000000}">
      <formula1>801</formula1>
    </dataValidation>
  </dataValidations>
  <hyperlinks>
    <hyperlink ref="B4:L4" r:id="rId1" location="mgr_manageOthers_0_0" display="Strategies based on the Framework’s core and organisational capabilities include: " xr:uid="{00000000-0004-0000-1800-000000000000}"/>
    <hyperlink ref="B10:L10" r:id="rId2" location="in-this-section" display="Systems to Support Supervision: A Guide for Leaders and Senior Managers in the supervision resources describes the systems organisations need to put in place, including accessible ways to hear the views of participant." xr:uid="{00000000-0004-0000-1800-000001000000}"/>
    <hyperlink ref="B11:L11" r:id="rId3" location="in-this-section" display="Working Together: A Guide for Supervisors describes a process of three-way collaboration between the supervisor, worker and participant to agree on expectations and how they will be met. The worker version of this guide provides practical examples of how workers can check in and seek NDIS participant feedback about their work." xr:uid="{00000000-0004-0000-1800-000002000000}"/>
  </hyperlinks>
  <pageMargins left="0.7" right="0.7" top="0.75" bottom="0.75" header="0.3" footer="0.3"/>
  <pageSetup paperSize="304"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275D3A"/>
  </sheetPr>
  <dimension ref="A1:AI146"/>
  <sheetViews>
    <sheetView showGridLines="0" zoomScaleNormal="100" workbookViewId="0"/>
  </sheetViews>
  <sheetFormatPr defaultColWidth="9.453125" defaultRowHeight="14.5"/>
  <cols>
    <col min="2" max="2" width="43.81640625" customWidth="1"/>
    <col min="3" max="8" width="9.453125" customWidth="1"/>
    <col min="14" max="35" width="9.453125" style="2"/>
  </cols>
  <sheetData>
    <row r="1" spans="1:35" ht="94.5" customHeight="1">
      <c r="A1" s="2"/>
      <c r="B1" s="2"/>
      <c r="C1" s="2"/>
      <c r="D1" s="2"/>
      <c r="E1" s="2"/>
      <c r="F1" s="2"/>
      <c r="G1" s="2"/>
      <c r="H1" s="2"/>
      <c r="I1" s="2"/>
      <c r="J1" s="2"/>
      <c r="K1" s="2"/>
      <c r="L1" s="2"/>
      <c r="M1" s="2"/>
    </row>
    <row r="2" spans="1:35" ht="145.5" customHeight="1">
      <c r="A2" s="2"/>
      <c r="B2" s="371" t="s">
        <v>535</v>
      </c>
      <c r="C2" s="2"/>
      <c r="D2" s="2"/>
      <c r="E2" s="2"/>
      <c r="F2" s="2"/>
      <c r="G2" s="2"/>
      <c r="H2" s="2"/>
      <c r="I2" s="2"/>
      <c r="J2" s="2"/>
      <c r="K2" s="2"/>
      <c r="L2" s="2"/>
      <c r="M2" s="2"/>
    </row>
    <row r="3" spans="1:35" s="395" customFormat="1" ht="53.5" customHeight="1">
      <c r="A3" s="2"/>
      <c r="B3" s="847" t="s">
        <v>605</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c r="AH3" s="38"/>
      <c r="AI3" s="38"/>
    </row>
    <row r="4" spans="1:35" s="395" customFormat="1" ht="45.65" customHeight="1">
      <c r="A4" s="2"/>
      <c r="B4" s="848" t="s">
        <v>599</v>
      </c>
      <c r="C4" s="848"/>
      <c r="D4" s="848"/>
      <c r="E4" s="848"/>
      <c r="F4" s="848"/>
      <c r="G4" s="848"/>
      <c r="H4" s="848"/>
      <c r="I4" s="848"/>
      <c r="J4" s="848"/>
      <c r="K4" s="848"/>
      <c r="L4" s="848"/>
      <c r="M4" s="407"/>
      <c r="N4" s="38"/>
      <c r="O4" s="38"/>
      <c r="P4" s="38"/>
      <c r="Q4" s="38"/>
      <c r="R4" s="38"/>
      <c r="S4" s="38"/>
      <c r="T4" s="38"/>
      <c r="U4" s="38"/>
      <c r="V4" s="38"/>
      <c r="W4" s="38"/>
      <c r="X4" s="38"/>
      <c r="Y4" s="38"/>
      <c r="Z4" s="38"/>
      <c r="AA4" s="38"/>
      <c r="AB4" s="38"/>
      <c r="AC4" s="38"/>
      <c r="AD4" s="38"/>
      <c r="AE4" s="38"/>
      <c r="AF4" s="38"/>
      <c r="AG4" s="38"/>
      <c r="AH4" s="38"/>
      <c r="AI4" s="38"/>
    </row>
    <row r="5" spans="1:35" s="395" customFormat="1" ht="7.5" customHeight="1">
      <c r="A5" s="2"/>
      <c r="B5" s="398"/>
      <c r="C5" s="398"/>
      <c r="D5" s="398"/>
      <c r="E5" s="398"/>
      <c r="F5" s="398"/>
      <c r="G5" s="398"/>
      <c r="H5" s="398"/>
      <c r="I5" s="398"/>
      <c r="J5" s="398"/>
      <c r="K5" s="398"/>
      <c r="L5" s="398"/>
      <c r="M5" s="407"/>
      <c r="N5" s="38"/>
      <c r="O5" s="38"/>
      <c r="P5" s="38"/>
      <c r="Q5" s="38"/>
      <c r="R5" s="38"/>
      <c r="S5" s="38"/>
      <c r="T5" s="38"/>
      <c r="U5" s="38"/>
      <c r="V5" s="38"/>
      <c r="W5" s="38"/>
      <c r="X5" s="38"/>
      <c r="Y5" s="38"/>
      <c r="Z5" s="38"/>
      <c r="AA5" s="38"/>
      <c r="AB5" s="38"/>
      <c r="AC5" s="38"/>
      <c r="AD5" s="38"/>
      <c r="AE5" s="38"/>
      <c r="AF5" s="38"/>
      <c r="AG5" s="38"/>
      <c r="AH5" s="38"/>
      <c r="AI5" s="38"/>
    </row>
    <row r="6" spans="1:35" s="395" customFormat="1" ht="54.65" customHeight="1">
      <c r="A6" s="2"/>
      <c r="B6" s="835" t="s">
        <v>606</v>
      </c>
      <c r="C6" s="835"/>
      <c r="D6" s="835"/>
      <c r="E6" s="835"/>
      <c r="F6" s="835"/>
      <c r="G6" s="835"/>
      <c r="H6" s="835"/>
      <c r="I6" s="835"/>
      <c r="J6" s="835"/>
      <c r="K6" s="835"/>
      <c r="L6" s="835"/>
      <c r="M6" s="407"/>
      <c r="N6" s="38"/>
      <c r="O6" s="38"/>
      <c r="P6" s="38"/>
      <c r="Q6" s="38"/>
      <c r="R6" s="38"/>
      <c r="S6" s="38"/>
      <c r="T6" s="38"/>
      <c r="U6" s="38"/>
      <c r="V6" s="38"/>
      <c r="W6" s="38"/>
      <c r="X6" s="38"/>
      <c r="Y6" s="38"/>
      <c r="Z6" s="38"/>
      <c r="AA6" s="38"/>
      <c r="AB6" s="38"/>
      <c r="AC6" s="38"/>
      <c r="AD6" s="38"/>
      <c r="AE6" s="38"/>
      <c r="AF6" s="38"/>
      <c r="AG6" s="38"/>
      <c r="AH6" s="38"/>
      <c r="AI6" s="38"/>
    </row>
    <row r="7" spans="1:35" ht="54" customHeight="1">
      <c r="A7" s="2"/>
      <c r="B7" s="836" t="s">
        <v>756</v>
      </c>
      <c r="C7" s="836"/>
      <c r="D7" s="836"/>
      <c r="E7" s="836"/>
      <c r="F7" s="836"/>
      <c r="G7" s="836"/>
      <c r="H7" s="836"/>
      <c r="I7" s="836"/>
      <c r="J7" s="836"/>
      <c r="K7" s="836"/>
      <c r="L7" s="836"/>
      <c r="M7" s="169"/>
    </row>
    <row r="8" spans="1:35" s="397" customFormat="1" ht="54.65" customHeight="1">
      <c r="A8" s="2"/>
      <c r="B8" s="836" t="s">
        <v>607</v>
      </c>
      <c r="C8" s="836"/>
      <c r="D8" s="836"/>
      <c r="E8" s="836"/>
      <c r="F8" s="836"/>
      <c r="G8" s="836"/>
      <c r="H8" s="836"/>
      <c r="I8" s="836"/>
      <c r="J8" s="836"/>
      <c r="K8" s="836"/>
      <c r="L8" s="836"/>
      <c r="M8" s="233"/>
      <c r="N8" s="366"/>
      <c r="O8" s="366"/>
      <c r="P8" s="366"/>
      <c r="Q8" s="366"/>
      <c r="R8" s="366"/>
      <c r="S8" s="366"/>
      <c r="T8" s="366"/>
      <c r="U8" s="366"/>
      <c r="V8" s="366"/>
      <c r="W8" s="366"/>
      <c r="X8" s="366"/>
      <c r="Y8" s="366"/>
      <c r="Z8" s="366"/>
      <c r="AA8" s="366"/>
      <c r="AB8" s="366"/>
      <c r="AC8" s="366"/>
      <c r="AD8" s="366"/>
      <c r="AE8" s="366"/>
      <c r="AF8" s="366"/>
      <c r="AG8" s="366"/>
      <c r="AH8" s="366"/>
      <c r="AI8" s="366"/>
    </row>
    <row r="9" spans="1:35" s="397" customFormat="1" ht="72" customHeight="1">
      <c r="A9" s="2"/>
      <c r="B9" s="836" t="s">
        <v>608</v>
      </c>
      <c r="C9" s="836"/>
      <c r="D9" s="836"/>
      <c r="E9" s="836"/>
      <c r="F9" s="836"/>
      <c r="G9" s="836"/>
      <c r="H9" s="836"/>
      <c r="I9" s="836"/>
      <c r="J9" s="836"/>
      <c r="K9" s="836"/>
      <c r="L9" s="836"/>
      <c r="M9" s="233"/>
      <c r="N9" s="366"/>
      <c r="O9" s="366"/>
      <c r="P9" s="366"/>
      <c r="Q9" s="366"/>
      <c r="R9" s="366"/>
      <c r="S9" s="366"/>
      <c r="T9" s="366"/>
      <c r="U9" s="366"/>
      <c r="V9" s="366"/>
      <c r="W9" s="366"/>
      <c r="X9" s="366"/>
      <c r="Y9" s="366"/>
      <c r="Z9" s="366"/>
      <c r="AA9" s="366"/>
      <c r="AB9" s="366"/>
      <c r="AC9" s="366"/>
      <c r="AD9" s="366"/>
      <c r="AE9" s="366"/>
      <c r="AF9" s="366"/>
      <c r="AG9" s="366"/>
      <c r="AH9" s="366"/>
      <c r="AI9" s="366"/>
    </row>
    <row r="10" spans="1:35" ht="72.650000000000006" customHeight="1">
      <c r="A10" s="2"/>
      <c r="B10" s="835" t="s">
        <v>609</v>
      </c>
      <c r="C10" s="835"/>
      <c r="D10" s="835"/>
      <c r="E10" s="835"/>
      <c r="F10" s="835"/>
      <c r="G10" s="835"/>
      <c r="H10" s="835"/>
      <c r="I10" s="835"/>
      <c r="J10" s="835"/>
      <c r="K10" s="835"/>
      <c r="L10" s="835"/>
      <c r="M10" s="233"/>
    </row>
    <row r="11" spans="1:35" ht="53.5" customHeight="1">
      <c r="A11" s="2"/>
      <c r="B11" s="836" t="s">
        <v>610</v>
      </c>
      <c r="C11" s="836"/>
      <c r="D11" s="836"/>
      <c r="E11" s="836"/>
      <c r="F11" s="836"/>
      <c r="G11" s="836"/>
      <c r="H11" s="836"/>
      <c r="I11" s="836"/>
      <c r="J11" s="836"/>
      <c r="K11" s="836"/>
      <c r="L11" s="836"/>
      <c r="M11" s="233"/>
    </row>
    <row r="12" spans="1:35" ht="36" customHeight="1">
      <c r="A12" s="2"/>
      <c r="B12" s="836" t="s">
        <v>611</v>
      </c>
      <c r="C12" s="836"/>
      <c r="D12" s="836"/>
      <c r="E12" s="836"/>
      <c r="F12" s="836"/>
      <c r="G12" s="836"/>
      <c r="H12" s="836"/>
      <c r="I12" s="836"/>
      <c r="J12" s="836"/>
      <c r="K12" s="836"/>
      <c r="L12" s="836"/>
      <c r="M12" s="408"/>
    </row>
    <row r="13" spans="1:35" ht="54.65" customHeight="1">
      <c r="A13" s="2"/>
      <c r="B13" s="835" t="s">
        <v>612</v>
      </c>
      <c r="C13" s="835"/>
      <c r="D13" s="835"/>
      <c r="E13" s="835"/>
      <c r="F13" s="835"/>
      <c r="G13" s="835"/>
      <c r="H13" s="835"/>
      <c r="I13" s="835"/>
      <c r="J13" s="835"/>
      <c r="K13" s="835"/>
      <c r="L13" s="835"/>
      <c r="M13" s="408"/>
    </row>
    <row r="14" spans="1:35" ht="55" customHeight="1">
      <c r="A14" s="2"/>
      <c r="B14" s="835" t="s">
        <v>613</v>
      </c>
      <c r="C14" s="835"/>
      <c r="D14" s="835"/>
      <c r="E14" s="835"/>
      <c r="F14" s="835"/>
      <c r="G14" s="835"/>
      <c r="H14" s="835"/>
      <c r="I14" s="835"/>
      <c r="J14" s="835"/>
      <c r="K14" s="835"/>
      <c r="L14" s="835"/>
      <c r="M14" s="408"/>
    </row>
    <row r="15" spans="1:35" s="10" customFormat="1" ht="36.75" customHeight="1">
      <c r="A15" s="2"/>
      <c r="B15" s="832" t="s">
        <v>323</v>
      </c>
      <c r="C15" s="832"/>
      <c r="D15" s="832"/>
      <c r="E15" s="832"/>
      <c r="F15" s="832"/>
      <c r="G15" s="832"/>
      <c r="H15" s="832"/>
      <c r="I15" s="832"/>
      <c r="J15" s="832"/>
      <c r="K15" s="832"/>
      <c r="L15" s="832"/>
      <c r="M15" s="2"/>
      <c r="N15" s="9"/>
      <c r="O15" s="9"/>
      <c r="P15" s="9"/>
      <c r="Q15" s="9"/>
      <c r="R15" s="9"/>
      <c r="S15" s="9"/>
      <c r="T15" s="9"/>
      <c r="U15" s="9"/>
      <c r="V15" s="9"/>
      <c r="W15" s="9"/>
      <c r="X15" s="9"/>
      <c r="Y15" s="9"/>
      <c r="Z15" s="9"/>
      <c r="AA15" s="9"/>
      <c r="AB15" s="9"/>
      <c r="AC15" s="9"/>
      <c r="AD15" s="9"/>
      <c r="AE15" s="9"/>
      <c r="AF15" s="9"/>
      <c r="AG15" s="9"/>
      <c r="AH15" s="9"/>
      <c r="AI15" s="9"/>
    </row>
    <row r="16" spans="1:35" ht="61" customHeight="1">
      <c r="A16" s="2"/>
      <c r="B16" s="575" t="s">
        <v>484</v>
      </c>
      <c r="C16" s="575"/>
      <c r="D16" s="575"/>
      <c r="E16" s="575"/>
      <c r="F16" s="575"/>
      <c r="G16" s="575"/>
      <c r="H16" s="575"/>
      <c r="I16" s="575"/>
      <c r="J16" s="575"/>
      <c r="K16" s="575"/>
      <c r="L16" s="575"/>
      <c r="M16" s="11"/>
    </row>
    <row r="17" spans="1:35" ht="43" customHeight="1" thickBot="1">
      <c r="A17" s="2"/>
      <c r="B17" s="270" t="s">
        <v>472</v>
      </c>
      <c r="C17" s="829" t="s">
        <v>471</v>
      </c>
      <c r="D17" s="829"/>
      <c r="E17" s="829"/>
      <c r="F17" s="829"/>
      <c r="G17" s="829"/>
      <c r="H17" s="829"/>
      <c r="I17" s="831" t="s">
        <v>470</v>
      </c>
      <c r="J17" s="831"/>
      <c r="K17" s="831" t="s">
        <v>189</v>
      </c>
      <c r="L17" s="831"/>
      <c r="M17" s="271"/>
    </row>
    <row r="18" spans="1:35"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row>
    <row r="19" spans="1:35"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row>
    <row r="20" spans="1:35" s="390" customFormat="1" ht="119.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row>
    <row r="21" spans="1:35"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row>
    <row r="22" spans="1:35" s="390" customFormat="1" ht="119.5" customHeight="1" thickTop="1" thickBot="1">
      <c r="A22" s="140"/>
      <c r="B22" s="272" t="s">
        <v>473</v>
      </c>
      <c r="C22" s="613" t="s">
        <v>474</v>
      </c>
      <c r="D22" s="615"/>
      <c r="E22" s="615"/>
      <c r="F22" s="615"/>
      <c r="G22" s="615"/>
      <c r="H22" s="824"/>
      <c r="I22" s="613"/>
      <c r="J22" s="824"/>
      <c r="K22" s="825"/>
      <c r="L22" s="826"/>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row>
    <row r="23" spans="1:35" s="390" customFormat="1" ht="111" customHeight="1" thickTop="1" thickBot="1">
      <c r="A23" s="140"/>
      <c r="B23" s="376"/>
      <c r="C23" s="564"/>
      <c r="D23" s="565"/>
      <c r="E23" s="565"/>
      <c r="F23" s="565"/>
      <c r="G23" s="565"/>
      <c r="H23" s="708"/>
      <c r="I23" s="564"/>
      <c r="J23" s="708"/>
      <c r="K23" s="827"/>
      <c r="L23" s="828"/>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row>
    <row r="24" spans="1:35" ht="15" thickTop="1">
      <c r="A24" s="2"/>
      <c r="B24" s="2"/>
      <c r="C24" s="2"/>
      <c r="D24" s="2"/>
      <c r="E24" s="2"/>
      <c r="F24" s="2"/>
      <c r="G24" s="2"/>
      <c r="H24" s="2"/>
      <c r="I24" s="2"/>
      <c r="J24" s="2"/>
      <c r="K24" s="2"/>
      <c r="L24" s="2"/>
      <c r="M24" s="2"/>
    </row>
    <row r="25" spans="1:35" ht="14.25" customHeight="1">
      <c r="A25" s="2"/>
      <c r="B25" s="2"/>
      <c r="C25" s="2"/>
      <c r="D25" s="2"/>
      <c r="E25" s="2"/>
      <c r="F25" s="2"/>
      <c r="G25" s="2"/>
      <c r="H25" s="2"/>
      <c r="I25" s="2"/>
      <c r="J25" s="2"/>
      <c r="K25" s="2"/>
      <c r="L25" s="2"/>
      <c r="M25" s="2"/>
    </row>
    <row r="26" spans="1:35">
      <c r="A26" s="2"/>
      <c r="B26" s="2"/>
      <c r="C26" s="2"/>
      <c r="D26" s="2"/>
      <c r="E26" s="2"/>
      <c r="F26" s="2"/>
      <c r="G26" s="2"/>
      <c r="H26" s="2"/>
      <c r="I26" s="2"/>
      <c r="J26" s="2"/>
      <c r="K26" s="2"/>
      <c r="L26" s="2"/>
      <c r="M26" s="2"/>
    </row>
    <row r="27" spans="1:35" s="86" customFormat="1">
      <c r="A27" s="85"/>
      <c r="B27" s="85"/>
      <c r="C27" s="85"/>
      <c r="D27" s="85"/>
      <c r="E27" s="85"/>
      <c r="F27" s="85"/>
      <c r="G27" s="85"/>
      <c r="H27" s="85"/>
      <c r="I27" s="85"/>
      <c r="J27" s="85"/>
      <c r="K27" s="85"/>
      <c r="L27" s="387" t="s">
        <v>696</v>
      </c>
      <c r="M27" s="85"/>
      <c r="N27" s="85"/>
      <c r="O27" s="85"/>
      <c r="P27" s="85"/>
      <c r="Q27" s="85"/>
      <c r="R27" s="85"/>
      <c r="S27" s="85"/>
      <c r="T27" s="85"/>
      <c r="U27" s="85"/>
      <c r="V27" s="85"/>
      <c r="W27" s="85"/>
      <c r="X27" s="85"/>
      <c r="Y27" s="85"/>
      <c r="Z27" s="85"/>
      <c r="AA27" s="85"/>
      <c r="AB27" s="85"/>
      <c r="AC27" s="85"/>
      <c r="AD27" s="85"/>
      <c r="AE27" s="85"/>
      <c r="AF27" s="85"/>
      <c r="AG27" s="85"/>
      <c r="AH27" s="85"/>
      <c r="AI27" s="85"/>
    </row>
    <row r="28" spans="1:35" s="2" customFormat="1"/>
    <row r="29" spans="1:35" s="2" customFormat="1"/>
    <row r="30" spans="1:35" s="2" customFormat="1"/>
    <row r="31" spans="1:35" s="2" customFormat="1"/>
    <row r="32" spans="1:35"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sheetProtection algorithmName="SHA-256" hashValue="kziwZH0acZSOloK961JZjnJfhBqxBIpF1aF/MIZ1MPM=" saltValue="NRtERiiteKLZat7/1pYa9g==" spinCount="100000" sheet="1" formatRows="0"/>
  <mergeCells count="25">
    <mergeCell ref="I18:J19"/>
    <mergeCell ref="K18:L19"/>
    <mergeCell ref="C17:H17"/>
    <mergeCell ref="I17:J17"/>
    <mergeCell ref="K17:L17"/>
    <mergeCell ref="C18:H19"/>
    <mergeCell ref="B4:L4"/>
    <mergeCell ref="B6:L6"/>
    <mergeCell ref="B9:L9"/>
    <mergeCell ref="B3:L3"/>
    <mergeCell ref="B16:L16"/>
    <mergeCell ref="B15:L15"/>
    <mergeCell ref="B12:L12"/>
    <mergeCell ref="B13:L13"/>
    <mergeCell ref="B14:L14"/>
    <mergeCell ref="B7:L7"/>
    <mergeCell ref="B8:L8"/>
    <mergeCell ref="B10:L10"/>
    <mergeCell ref="B11:L11"/>
    <mergeCell ref="C20:H21"/>
    <mergeCell ref="I20:J21"/>
    <mergeCell ref="K20:L21"/>
    <mergeCell ref="C22:H23"/>
    <mergeCell ref="I22:J23"/>
    <mergeCell ref="K22:L23"/>
  </mergeCells>
  <dataValidations count="2">
    <dataValidation type="textLength" errorStyle="information" operator="lessThan" allowBlank="1" showInputMessage="1" showErrorMessage="1" error="Response must be less than 800 characters" sqref="C18:H23" xr:uid="{00000000-0002-0000-1900-000000000000}">
      <formula1>801</formula1>
    </dataValidation>
    <dataValidation type="textLength" errorStyle="information" operator="lessThan" allowBlank="1" showInputMessage="1" showErrorMessage="1" error="Response must be less than 300 characters" sqref="B22 B20 B18" xr:uid="{00000000-0002-0000-1900-000001000000}">
      <formula1>301</formula1>
    </dataValidation>
  </dataValidations>
  <hyperlinks>
    <hyperlink ref="B4:L4" r:id="rId1" location="mgr_manageOthers_0_0" display="Strategies based on the Framework’s core and organisational capabilities include: " xr:uid="{00000000-0004-0000-1900-000000000000}"/>
    <hyperlink ref="B6:L6" r:id="rId2" display="https://workforcecapability.ndiscommission.gov.au/tools-and-resources/recruitment-resources" xr:uid="{00000000-0004-0000-1900-000001000000}"/>
    <hyperlink ref="B10:L10" r:id="rId3" display="3. Use the Framework to check that workers have the capabilities needed for their roles and the work assigned to them." xr:uid="{00000000-0004-0000-1900-000002000000}"/>
    <hyperlink ref="B13:L13" r:id="rId4" display="6. Engage with and learn from people with lived experience as colleagues, experts and advisers." xr:uid="{00000000-0004-0000-1900-000003000000}"/>
    <hyperlink ref="B14:L14" r:id="rId5" display="Beyond the organisational capabilities in the Framework you may want to consider other strategies aligned to the employee lifecycle" xr:uid="{00000000-0004-0000-1900-000004000000}"/>
  </hyperlinks>
  <pageMargins left="0.7" right="0.7" top="0.75" bottom="0.75" header="0.3" footer="0.3"/>
  <pageSetup paperSize="304" orientation="portrait" r:id="rId6"/>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275D3A"/>
  </sheetPr>
  <dimension ref="A1:AI200"/>
  <sheetViews>
    <sheetView showGridLines="0" zoomScaleNormal="100" workbookViewId="0"/>
  </sheetViews>
  <sheetFormatPr defaultColWidth="9.453125" defaultRowHeight="14.5"/>
  <cols>
    <col min="2" max="2" width="44.453125" customWidth="1"/>
    <col min="3" max="8" width="9.453125" customWidth="1"/>
    <col min="14" max="31" width="9.453125" style="2"/>
  </cols>
  <sheetData>
    <row r="1" spans="1:31" ht="94.5" customHeight="1">
      <c r="A1" s="2"/>
      <c r="B1" s="2"/>
      <c r="C1" s="2"/>
      <c r="D1" s="2"/>
      <c r="E1" s="2"/>
      <c r="F1" s="2"/>
      <c r="G1" s="2"/>
      <c r="H1" s="2"/>
      <c r="I1" s="2"/>
      <c r="J1" s="2"/>
      <c r="K1" s="2"/>
      <c r="L1" s="2"/>
      <c r="M1" s="2"/>
    </row>
    <row r="2" spans="1:31" ht="145.5" customHeight="1">
      <c r="A2" s="2"/>
      <c r="B2" s="371" t="s">
        <v>536</v>
      </c>
      <c r="C2" s="2"/>
      <c r="D2" s="2"/>
      <c r="E2" s="2"/>
      <c r="F2" s="2"/>
      <c r="G2" s="2"/>
      <c r="H2" s="2"/>
      <c r="I2" s="2"/>
      <c r="J2" s="2"/>
      <c r="K2" s="2"/>
      <c r="L2" s="2"/>
      <c r="M2" s="2"/>
    </row>
    <row r="3" spans="1:31" s="395" customFormat="1" ht="71.150000000000006" customHeight="1">
      <c r="A3" s="2"/>
      <c r="B3" s="847" t="s">
        <v>620</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row>
    <row r="4" spans="1:31" s="397" customFormat="1" ht="45.65" customHeight="1">
      <c r="A4" s="2"/>
      <c r="B4" s="848" t="s">
        <v>599</v>
      </c>
      <c r="C4" s="848"/>
      <c r="D4" s="848"/>
      <c r="E4" s="848"/>
      <c r="F4" s="848"/>
      <c r="G4" s="848"/>
      <c r="H4" s="848"/>
      <c r="I4" s="848"/>
      <c r="J4" s="848"/>
      <c r="K4" s="848"/>
      <c r="L4" s="848"/>
      <c r="M4" s="396"/>
      <c r="N4" s="366"/>
      <c r="O4" s="366"/>
      <c r="P4" s="366"/>
      <c r="Q4" s="366"/>
      <c r="R4" s="366"/>
      <c r="S4" s="366"/>
      <c r="T4" s="366"/>
      <c r="U4" s="366"/>
      <c r="V4" s="366"/>
      <c r="W4" s="366"/>
      <c r="X4" s="366"/>
      <c r="Y4" s="366"/>
      <c r="Z4" s="366"/>
      <c r="AA4" s="366"/>
      <c r="AB4" s="366"/>
      <c r="AC4" s="366"/>
      <c r="AD4" s="366"/>
      <c r="AE4" s="366"/>
    </row>
    <row r="5" spans="1:31" s="397" customFormat="1" ht="8.15" customHeight="1">
      <c r="A5" s="2"/>
      <c r="B5" s="398"/>
      <c r="C5" s="398"/>
      <c r="D5" s="398"/>
      <c r="E5" s="398"/>
      <c r="F5" s="398"/>
      <c r="G5" s="398"/>
      <c r="H5" s="398"/>
      <c r="I5" s="398"/>
      <c r="J5" s="398"/>
      <c r="K5" s="398"/>
      <c r="L5" s="398"/>
      <c r="M5" s="396"/>
      <c r="N5" s="366"/>
      <c r="O5" s="366"/>
      <c r="P5" s="366"/>
      <c r="Q5" s="366"/>
      <c r="R5" s="366"/>
      <c r="S5" s="366"/>
      <c r="T5" s="366"/>
      <c r="U5" s="366"/>
      <c r="V5" s="366"/>
      <c r="W5" s="366"/>
      <c r="X5" s="366"/>
      <c r="Y5" s="366"/>
      <c r="Z5" s="366"/>
      <c r="AA5" s="366"/>
      <c r="AB5" s="366"/>
      <c r="AC5" s="366"/>
      <c r="AD5" s="366"/>
      <c r="AE5" s="366"/>
    </row>
    <row r="6" spans="1:31" ht="54.65" customHeight="1">
      <c r="A6" s="2"/>
      <c r="B6" s="836" t="s">
        <v>704</v>
      </c>
      <c r="C6" s="836"/>
      <c r="D6" s="836"/>
      <c r="E6" s="836"/>
      <c r="F6" s="836"/>
      <c r="G6" s="836"/>
      <c r="H6" s="836"/>
      <c r="I6" s="836"/>
      <c r="J6" s="836"/>
      <c r="K6" s="836"/>
      <c r="L6" s="836"/>
      <c r="M6" s="400"/>
    </row>
    <row r="7" spans="1:31" ht="54" customHeight="1">
      <c r="A7" s="2"/>
      <c r="B7" s="836" t="s">
        <v>705</v>
      </c>
      <c r="C7" s="836"/>
      <c r="D7" s="836"/>
      <c r="E7" s="836"/>
      <c r="F7" s="836"/>
      <c r="G7" s="836"/>
      <c r="H7" s="836"/>
      <c r="I7" s="836"/>
      <c r="J7" s="836"/>
      <c r="K7" s="836"/>
      <c r="L7" s="836"/>
      <c r="M7" s="400"/>
    </row>
    <row r="8" spans="1:31" ht="51" customHeight="1">
      <c r="A8" s="2"/>
      <c r="B8" s="836" t="s">
        <v>706</v>
      </c>
      <c r="C8" s="836"/>
      <c r="D8" s="836"/>
      <c r="E8" s="836"/>
      <c r="F8" s="836"/>
      <c r="G8" s="836"/>
      <c r="H8" s="836"/>
      <c r="I8" s="836"/>
      <c r="J8" s="836"/>
      <c r="K8" s="836"/>
      <c r="L8" s="836"/>
      <c r="M8" s="400"/>
    </row>
    <row r="9" spans="1:31" ht="54" customHeight="1">
      <c r="A9" s="2"/>
      <c r="B9" s="836" t="s">
        <v>707</v>
      </c>
      <c r="C9" s="836"/>
      <c r="D9" s="836"/>
      <c r="E9" s="836"/>
      <c r="F9" s="836"/>
      <c r="G9" s="836"/>
      <c r="H9" s="836"/>
      <c r="I9" s="836"/>
      <c r="J9" s="836"/>
      <c r="K9" s="836"/>
      <c r="L9" s="836"/>
      <c r="M9" s="400"/>
    </row>
    <row r="10" spans="1:31" ht="54.65" customHeight="1">
      <c r="A10" s="2"/>
      <c r="B10" s="836" t="s">
        <v>708</v>
      </c>
      <c r="C10" s="836"/>
      <c r="D10" s="836"/>
      <c r="E10" s="836"/>
      <c r="F10" s="836"/>
      <c r="G10" s="836"/>
      <c r="H10" s="836"/>
      <c r="I10" s="836"/>
      <c r="J10" s="836"/>
      <c r="K10" s="836"/>
      <c r="L10" s="836"/>
      <c r="M10" s="400"/>
    </row>
    <row r="11" spans="1:31" ht="54" customHeight="1">
      <c r="A11" s="2"/>
      <c r="B11" s="836" t="s">
        <v>709</v>
      </c>
      <c r="C11" s="836"/>
      <c r="D11" s="836"/>
      <c r="E11" s="836"/>
      <c r="F11" s="836"/>
      <c r="G11" s="836"/>
      <c r="H11" s="836"/>
      <c r="I11" s="836"/>
      <c r="J11" s="836"/>
      <c r="K11" s="836"/>
      <c r="L11" s="836"/>
      <c r="M11" s="400"/>
    </row>
    <row r="12" spans="1:31" ht="36" customHeight="1">
      <c r="A12" s="2"/>
      <c r="B12" s="836" t="s">
        <v>710</v>
      </c>
      <c r="C12" s="836"/>
      <c r="D12" s="836"/>
      <c r="E12" s="836"/>
      <c r="F12" s="836"/>
      <c r="G12" s="836"/>
      <c r="H12" s="836"/>
      <c r="I12" s="836"/>
      <c r="J12" s="836"/>
      <c r="K12" s="836"/>
      <c r="L12" s="836"/>
      <c r="M12" s="400"/>
    </row>
    <row r="13" spans="1:31" ht="54" customHeight="1">
      <c r="A13" s="2"/>
      <c r="B13" s="836" t="s">
        <v>711</v>
      </c>
      <c r="C13" s="836"/>
      <c r="D13" s="836"/>
      <c r="E13" s="836"/>
      <c r="F13" s="836"/>
      <c r="G13" s="836"/>
      <c r="H13" s="836"/>
      <c r="I13" s="836"/>
      <c r="J13" s="836"/>
      <c r="K13" s="836"/>
      <c r="L13" s="836"/>
      <c r="M13" s="400"/>
    </row>
    <row r="14" spans="1:31" ht="54.65" customHeight="1">
      <c r="A14" s="2"/>
      <c r="B14" s="836" t="s">
        <v>712</v>
      </c>
      <c r="C14" s="836"/>
      <c r="D14" s="836"/>
      <c r="E14" s="836"/>
      <c r="F14" s="836"/>
      <c r="G14" s="836"/>
      <c r="H14" s="836"/>
      <c r="I14" s="836"/>
      <c r="J14" s="836"/>
      <c r="K14" s="836"/>
      <c r="L14" s="836"/>
      <c r="M14" s="393"/>
    </row>
    <row r="15" spans="1:31" ht="47.5" customHeight="1">
      <c r="A15" s="2"/>
      <c r="B15" s="835" t="s">
        <v>703</v>
      </c>
      <c r="C15" s="835"/>
      <c r="D15" s="835"/>
      <c r="E15" s="835"/>
      <c r="F15" s="835"/>
      <c r="G15" s="835"/>
      <c r="H15" s="835"/>
      <c r="I15" s="835"/>
      <c r="J15" s="835"/>
      <c r="K15" s="835"/>
      <c r="L15" s="835"/>
      <c r="M15" s="393"/>
    </row>
    <row r="16" spans="1:31" ht="35.5" customHeight="1">
      <c r="A16" s="2"/>
      <c r="B16" s="843" t="s">
        <v>791</v>
      </c>
      <c r="C16" s="843"/>
      <c r="D16" s="843"/>
      <c r="E16" s="843"/>
      <c r="F16" s="843"/>
      <c r="G16" s="843"/>
      <c r="H16" s="843"/>
      <c r="I16" s="843"/>
      <c r="J16" s="843"/>
      <c r="K16" s="843"/>
      <c r="L16" s="843"/>
      <c r="M16" s="393"/>
    </row>
    <row r="17" spans="1:35" ht="35.5" customHeight="1">
      <c r="A17" s="2"/>
      <c r="B17" s="839" t="s">
        <v>603</v>
      </c>
      <c r="C17" s="839"/>
      <c r="D17" s="839"/>
      <c r="E17" s="839"/>
      <c r="F17" s="839"/>
      <c r="G17" s="839"/>
      <c r="H17" s="839"/>
      <c r="I17" s="839"/>
      <c r="J17" s="839"/>
      <c r="K17" s="839"/>
      <c r="L17" s="839"/>
      <c r="M17" s="393"/>
    </row>
    <row r="18" spans="1:35" ht="35.5" customHeight="1">
      <c r="A18" s="2"/>
      <c r="B18" s="839" t="s">
        <v>702</v>
      </c>
      <c r="C18" s="839"/>
      <c r="D18" s="839"/>
      <c r="E18" s="839"/>
      <c r="F18" s="839"/>
      <c r="G18" s="839"/>
      <c r="H18" s="839"/>
      <c r="I18" s="839"/>
      <c r="J18" s="839"/>
      <c r="K18" s="839"/>
      <c r="L18" s="839"/>
      <c r="M18" s="393"/>
    </row>
    <row r="19" spans="1:35" ht="36" customHeight="1">
      <c r="A19" s="2"/>
      <c r="B19" s="835" t="s">
        <v>619</v>
      </c>
      <c r="C19" s="835"/>
      <c r="D19" s="835"/>
      <c r="E19" s="835"/>
      <c r="F19" s="835"/>
      <c r="G19" s="835"/>
      <c r="H19" s="835"/>
      <c r="I19" s="835"/>
      <c r="J19" s="835"/>
      <c r="K19" s="835"/>
      <c r="L19" s="835"/>
      <c r="M19" s="393"/>
    </row>
    <row r="20" spans="1:35" ht="24.75" customHeight="1">
      <c r="A20" s="2"/>
      <c r="B20" s="409"/>
      <c r="C20" s="409"/>
      <c r="D20" s="409"/>
      <c r="E20" s="409"/>
      <c r="F20" s="409"/>
      <c r="G20" s="409"/>
      <c r="H20" s="409"/>
      <c r="I20" s="409"/>
      <c r="J20" s="409"/>
      <c r="K20" s="409"/>
      <c r="L20" s="409"/>
      <c r="M20" s="393"/>
    </row>
    <row r="21" spans="1:35" s="10" customFormat="1" ht="21" customHeight="1">
      <c r="A21" s="2"/>
      <c r="B21" s="832" t="s">
        <v>323</v>
      </c>
      <c r="C21" s="832"/>
      <c r="D21" s="832"/>
      <c r="E21" s="832"/>
      <c r="F21" s="832"/>
      <c r="G21" s="832"/>
      <c r="H21" s="832"/>
      <c r="I21" s="832"/>
      <c r="J21" s="832"/>
      <c r="K21" s="832"/>
      <c r="L21" s="832"/>
      <c r="M21" s="2"/>
      <c r="N21" s="9"/>
      <c r="O21" s="9"/>
      <c r="P21" s="9"/>
      <c r="Q21" s="9"/>
      <c r="R21" s="9"/>
      <c r="S21" s="9"/>
      <c r="T21" s="9"/>
      <c r="U21" s="9"/>
      <c r="V21" s="9"/>
      <c r="W21" s="9"/>
      <c r="X21" s="9"/>
      <c r="Y21" s="9"/>
      <c r="Z21" s="9"/>
      <c r="AA21" s="9"/>
      <c r="AB21" s="9"/>
      <c r="AC21" s="9"/>
      <c r="AD21" s="9"/>
      <c r="AE21" s="9"/>
      <c r="AF21" s="410"/>
      <c r="AG21" s="410"/>
      <c r="AH21" s="410"/>
      <c r="AI21" s="410"/>
    </row>
    <row r="22" spans="1:35" ht="61" customHeight="1">
      <c r="A22" s="2"/>
      <c r="B22" s="575" t="s">
        <v>485</v>
      </c>
      <c r="C22" s="575"/>
      <c r="D22" s="575"/>
      <c r="E22" s="575"/>
      <c r="F22" s="575"/>
      <c r="G22" s="575"/>
      <c r="H22" s="575"/>
      <c r="I22" s="575"/>
      <c r="J22" s="575"/>
      <c r="K22" s="575"/>
      <c r="L22" s="575"/>
      <c r="M22" s="11"/>
      <c r="AF22" s="411"/>
      <c r="AG22" s="411"/>
      <c r="AH22" s="411"/>
      <c r="AI22" s="411"/>
    </row>
    <row r="23" spans="1:35" ht="43" customHeight="1" thickBot="1">
      <c r="A23" s="2"/>
      <c r="B23" s="270" t="s">
        <v>472</v>
      </c>
      <c r="C23" s="829" t="s">
        <v>471</v>
      </c>
      <c r="D23" s="829"/>
      <c r="E23" s="829"/>
      <c r="F23" s="829"/>
      <c r="G23" s="829"/>
      <c r="H23" s="829"/>
      <c r="I23" s="831" t="s">
        <v>470</v>
      </c>
      <c r="J23" s="831"/>
      <c r="K23" s="831" t="s">
        <v>189</v>
      </c>
      <c r="L23" s="831"/>
      <c r="M23" s="271"/>
      <c r="AF23" s="411"/>
      <c r="AG23" s="411"/>
      <c r="AH23" s="411"/>
      <c r="AI23" s="411"/>
    </row>
    <row r="24" spans="1:35" s="390" customFormat="1" ht="119.5" customHeight="1" thickTop="1" thickBot="1">
      <c r="A24" s="140"/>
      <c r="B24" s="272" t="s">
        <v>473</v>
      </c>
      <c r="C24" s="613" t="s">
        <v>474</v>
      </c>
      <c r="D24" s="615"/>
      <c r="E24" s="615"/>
      <c r="F24" s="615"/>
      <c r="G24" s="615"/>
      <c r="H24" s="824"/>
      <c r="I24" s="613"/>
      <c r="J24" s="824"/>
      <c r="K24" s="825"/>
      <c r="L24" s="826"/>
      <c r="M24" s="140"/>
      <c r="N24" s="140"/>
      <c r="O24" s="140"/>
      <c r="P24" s="140"/>
      <c r="Q24" s="140"/>
      <c r="R24" s="140"/>
      <c r="S24" s="140"/>
      <c r="T24" s="140"/>
      <c r="U24" s="140"/>
      <c r="V24" s="140"/>
      <c r="W24" s="140"/>
      <c r="X24" s="140"/>
      <c r="Y24" s="140"/>
      <c r="Z24" s="140"/>
      <c r="AA24" s="140"/>
      <c r="AB24" s="140"/>
      <c r="AC24" s="140"/>
      <c r="AD24" s="140"/>
      <c r="AE24" s="140"/>
      <c r="AF24" s="412"/>
      <c r="AG24" s="412"/>
      <c r="AH24" s="412"/>
      <c r="AI24" s="412"/>
    </row>
    <row r="25" spans="1:35" s="390" customFormat="1" ht="111" customHeight="1" thickTop="1" thickBot="1">
      <c r="A25" s="140"/>
      <c r="B25" s="376"/>
      <c r="C25" s="564"/>
      <c r="D25" s="565"/>
      <c r="E25" s="565"/>
      <c r="F25" s="565"/>
      <c r="G25" s="565"/>
      <c r="H25" s="708"/>
      <c r="I25" s="564"/>
      <c r="J25" s="708"/>
      <c r="K25" s="827"/>
      <c r="L25" s="828"/>
      <c r="M25" s="140"/>
      <c r="N25" s="140"/>
      <c r="O25" s="140"/>
      <c r="P25" s="140"/>
      <c r="Q25" s="140"/>
      <c r="R25" s="140"/>
      <c r="S25" s="140"/>
      <c r="T25" s="140"/>
      <c r="U25" s="140"/>
      <c r="V25" s="140"/>
      <c r="W25" s="140"/>
      <c r="X25" s="140"/>
      <c r="Y25" s="140"/>
      <c r="Z25" s="140"/>
      <c r="AA25" s="140"/>
      <c r="AB25" s="140"/>
      <c r="AC25" s="140"/>
      <c r="AD25" s="140"/>
      <c r="AE25" s="140"/>
      <c r="AF25" s="412"/>
      <c r="AG25" s="412"/>
      <c r="AH25" s="412"/>
      <c r="AI25" s="412"/>
    </row>
    <row r="26" spans="1:35" s="390" customFormat="1" ht="119.5" customHeight="1" thickTop="1" thickBot="1">
      <c r="A26" s="140"/>
      <c r="B26" s="272" t="s">
        <v>473</v>
      </c>
      <c r="C26" s="613" t="s">
        <v>474</v>
      </c>
      <c r="D26" s="615"/>
      <c r="E26" s="615"/>
      <c r="F26" s="615"/>
      <c r="G26" s="615"/>
      <c r="H26" s="824"/>
      <c r="I26" s="613"/>
      <c r="J26" s="824"/>
      <c r="K26" s="825"/>
      <c r="L26" s="826"/>
      <c r="M26" s="140"/>
      <c r="N26" s="140"/>
      <c r="O26" s="140"/>
      <c r="P26" s="140"/>
      <c r="Q26" s="140"/>
      <c r="R26" s="140"/>
      <c r="S26" s="140"/>
      <c r="T26" s="140"/>
      <c r="U26" s="140"/>
      <c r="V26" s="140"/>
      <c r="W26" s="140"/>
      <c r="X26" s="140"/>
      <c r="Y26" s="140"/>
      <c r="Z26" s="140"/>
      <c r="AA26" s="140"/>
      <c r="AB26" s="140"/>
      <c r="AC26" s="140"/>
      <c r="AD26" s="140"/>
      <c r="AE26" s="140"/>
      <c r="AF26" s="412"/>
      <c r="AG26" s="412"/>
      <c r="AH26" s="412"/>
      <c r="AI26" s="412"/>
    </row>
    <row r="27" spans="1:35" s="390" customFormat="1" ht="111" customHeight="1" thickTop="1" thickBot="1">
      <c r="A27" s="140"/>
      <c r="B27" s="376"/>
      <c r="C27" s="564"/>
      <c r="D27" s="565"/>
      <c r="E27" s="565"/>
      <c r="F27" s="565"/>
      <c r="G27" s="565"/>
      <c r="H27" s="708"/>
      <c r="I27" s="564"/>
      <c r="J27" s="708"/>
      <c r="K27" s="827"/>
      <c r="L27" s="828"/>
      <c r="M27" s="140"/>
      <c r="N27" s="140"/>
      <c r="O27" s="140"/>
      <c r="P27" s="140"/>
      <c r="Q27" s="140"/>
      <c r="R27" s="140"/>
      <c r="S27" s="140"/>
      <c r="T27" s="140"/>
      <c r="U27" s="140"/>
      <c r="V27" s="140"/>
      <c r="W27" s="140"/>
      <c r="X27" s="140"/>
      <c r="Y27" s="140"/>
      <c r="Z27" s="140"/>
      <c r="AA27" s="140"/>
      <c r="AB27" s="140"/>
      <c r="AC27" s="140"/>
      <c r="AD27" s="140"/>
      <c r="AE27" s="140"/>
      <c r="AF27" s="412"/>
      <c r="AG27" s="412"/>
      <c r="AH27" s="412"/>
      <c r="AI27" s="412"/>
    </row>
    <row r="28" spans="1:35" s="390" customFormat="1" ht="119.5" customHeight="1" thickTop="1" thickBot="1">
      <c r="A28" s="140"/>
      <c r="B28" s="272" t="s">
        <v>473</v>
      </c>
      <c r="C28" s="613" t="s">
        <v>474</v>
      </c>
      <c r="D28" s="615"/>
      <c r="E28" s="615"/>
      <c r="F28" s="615"/>
      <c r="G28" s="615"/>
      <c r="H28" s="824"/>
      <c r="I28" s="613"/>
      <c r="J28" s="824"/>
      <c r="K28" s="825"/>
      <c r="L28" s="826"/>
      <c r="M28" s="140"/>
      <c r="N28" s="140"/>
      <c r="O28" s="140"/>
      <c r="P28" s="140"/>
      <c r="Q28" s="140"/>
      <c r="R28" s="140"/>
      <c r="S28" s="140"/>
      <c r="T28" s="140"/>
      <c r="U28" s="140"/>
      <c r="V28" s="140"/>
      <c r="W28" s="140"/>
      <c r="X28" s="140"/>
      <c r="Y28" s="140"/>
      <c r="Z28" s="140"/>
      <c r="AA28" s="140"/>
      <c r="AB28" s="140"/>
      <c r="AC28" s="140"/>
      <c r="AD28" s="140"/>
      <c r="AE28" s="140"/>
      <c r="AF28" s="412"/>
      <c r="AG28" s="412"/>
      <c r="AH28" s="412"/>
      <c r="AI28" s="412"/>
    </row>
    <row r="29" spans="1:35" s="390" customFormat="1" ht="111" customHeight="1" thickTop="1" thickBot="1">
      <c r="A29" s="140"/>
      <c r="B29" s="376"/>
      <c r="C29" s="564"/>
      <c r="D29" s="565"/>
      <c r="E29" s="565"/>
      <c r="F29" s="565"/>
      <c r="G29" s="565"/>
      <c r="H29" s="708"/>
      <c r="I29" s="564"/>
      <c r="J29" s="708"/>
      <c r="K29" s="827"/>
      <c r="L29" s="828"/>
      <c r="M29" s="140"/>
      <c r="N29" s="140"/>
      <c r="O29" s="140"/>
      <c r="P29" s="140"/>
      <c r="Q29" s="140"/>
      <c r="R29" s="140"/>
      <c r="S29" s="140"/>
      <c r="T29" s="140"/>
      <c r="U29" s="140"/>
      <c r="V29" s="140"/>
      <c r="W29" s="140"/>
      <c r="X29" s="140"/>
      <c r="Y29" s="140"/>
      <c r="Z29" s="140"/>
      <c r="AA29" s="140"/>
      <c r="AB29" s="140"/>
      <c r="AC29" s="140"/>
      <c r="AD29" s="140"/>
      <c r="AE29" s="140"/>
      <c r="AF29" s="412"/>
      <c r="AG29" s="412"/>
      <c r="AH29" s="412"/>
      <c r="AI29" s="412"/>
    </row>
    <row r="30" spans="1:35" ht="15" thickTop="1">
      <c r="A30" s="2"/>
      <c r="B30" s="2"/>
      <c r="C30" s="2"/>
      <c r="D30" s="2"/>
      <c r="E30" s="2"/>
      <c r="F30" s="2"/>
      <c r="G30" s="2"/>
      <c r="H30" s="2"/>
      <c r="I30" s="2"/>
      <c r="J30" s="2"/>
      <c r="K30" s="2"/>
      <c r="L30" s="2"/>
      <c r="M30" s="2"/>
      <c r="AF30" s="411"/>
      <c r="AG30" s="411"/>
      <c r="AH30" s="411"/>
      <c r="AI30" s="411"/>
    </row>
    <row r="31" spans="1:35" ht="14.25" customHeight="1">
      <c r="A31" s="2"/>
      <c r="B31" s="2"/>
      <c r="C31" s="2"/>
      <c r="D31" s="2"/>
      <c r="E31" s="2"/>
      <c r="F31" s="2"/>
      <c r="G31" s="2"/>
      <c r="H31" s="2"/>
      <c r="I31" s="2"/>
      <c r="J31" s="2"/>
      <c r="K31" s="2"/>
      <c r="L31" s="2"/>
      <c r="M31" s="2"/>
      <c r="AF31" s="411"/>
      <c r="AG31" s="411"/>
      <c r="AH31" s="411"/>
      <c r="AI31" s="411"/>
    </row>
    <row r="32" spans="1:35" ht="15" customHeight="1">
      <c r="A32" s="2"/>
      <c r="B32" s="2"/>
      <c r="C32" s="2"/>
      <c r="D32" s="2"/>
      <c r="E32" s="2"/>
      <c r="F32" s="2"/>
      <c r="G32" s="2"/>
      <c r="H32" s="2"/>
      <c r="I32" s="2"/>
      <c r="J32" s="2"/>
      <c r="K32" s="2"/>
      <c r="L32" s="2"/>
      <c r="M32" s="2"/>
      <c r="AF32" s="411"/>
      <c r="AG32" s="411"/>
      <c r="AH32" s="411"/>
      <c r="AI32" s="411"/>
    </row>
    <row r="33" spans="1:35" s="86" customFormat="1">
      <c r="A33" s="85"/>
      <c r="B33" s="85"/>
      <c r="C33" s="85"/>
      <c r="D33" s="85"/>
      <c r="E33" s="85"/>
      <c r="F33" s="85"/>
      <c r="G33" s="85"/>
      <c r="H33" s="85"/>
      <c r="I33" s="85"/>
      <c r="J33" s="85"/>
      <c r="K33" s="85"/>
      <c r="L33" s="387" t="s">
        <v>696</v>
      </c>
      <c r="M33" s="85"/>
      <c r="N33" s="85"/>
      <c r="O33" s="85"/>
      <c r="P33" s="85"/>
      <c r="Q33" s="85"/>
      <c r="R33" s="85"/>
      <c r="S33" s="85"/>
      <c r="T33" s="85"/>
      <c r="U33" s="85"/>
      <c r="V33" s="85"/>
      <c r="W33" s="85"/>
      <c r="X33" s="85"/>
      <c r="Y33" s="85"/>
      <c r="Z33" s="85"/>
      <c r="AA33" s="85"/>
      <c r="AB33" s="85"/>
      <c r="AC33" s="85"/>
      <c r="AD33" s="85"/>
      <c r="AE33" s="85"/>
      <c r="AF33" s="413"/>
      <c r="AG33" s="413"/>
      <c r="AH33" s="413"/>
      <c r="AI33" s="413"/>
    </row>
    <row r="34" spans="1:35">
      <c r="A34" s="2"/>
      <c r="B34" s="2"/>
      <c r="C34" s="2"/>
      <c r="D34" s="2"/>
      <c r="E34" s="2"/>
      <c r="F34" s="2"/>
      <c r="G34" s="2"/>
      <c r="H34" s="2"/>
      <c r="I34" s="2"/>
      <c r="J34" s="2"/>
      <c r="K34" s="2"/>
      <c r="L34" s="2"/>
      <c r="M34" s="2"/>
      <c r="AF34" s="411"/>
      <c r="AG34" s="411"/>
      <c r="AH34" s="411"/>
      <c r="AI34" s="411"/>
    </row>
    <row r="35" spans="1:35">
      <c r="A35" s="2"/>
      <c r="B35" s="2"/>
      <c r="C35" s="2"/>
      <c r="D35" s="2"/>
      <c r="E35" s="2"/>
      <c r="F35" s="2"/>
      <c r="G35" s="2"/>
      <c r="H35" s="2"/>
      <c r="I35" s="2"/>
      <c r="J35" s="2"/>
      <c r="K35" s="2"/>
      <c r="L35" s="2"/>
      <c r="M35" s="2"/>
      <c r="AF35" s="411"/>
      <c r="AG35" s="411"/>
      <c r="AH35" s="411"/>
      <c r="AI35" s="411"/>
    </row>
    <row r="36" spans="1:35">
      <c r="A36" s="2"/>
      <c r="B36" s="2"/>
      <c r="C36" s="2"/>
      <c r="D36" s="2"/>
      <c r="E36" s="2"/>
      <c r="F36" s="2"/>
      <c r="G36" s="2"/>
      <c r="H36" s="2"/>
      <c r="I36" s="2"/>
      <c r="J36" s="2"/>
      <c r="K36" s="2"/>
      <c r="L36" s="2"/>
      <c r="M36" s="2"/>
      <c r="AF36" s="411"/>
      <c r="AG36" s="411"/>
      <c r="AH36" s="411"/>
      <c r="AI36" s="411"/>
    </row>
    <row r="37" spans="1:35">
      <c r="A37" s="2"/>
      <c r="B37" s="2"/>
      <c r="C37" s="2"/>
      <c r="D37" s="2"/>
      <c r="E37" s="2"/>
      <c r="F37" s="2"/>
      <c r="G37" s="2"/>
      <c r="H37" s="2"/>
      <c r="I37" s="2"/>
      <c r="J37" s="2"/>
      <c r="K37" s="2"/>
      <c r="L37" s="2"/>
      <c r="M37" s="2"/>
      <c r="AF37" s="411"/>
      <c r="AG37" s="411"/>
      <c r="AH37" s="411"/>
      <c r="AI37" s="411"/>
    </row>
    <row r="38" spans="1:35">
      <c r="A38" s="2"/>
      <c r="B38" s="2"/>
      <c r="C38" s="2"/>
      <c r="D38" s="2"/>
      <c r="E38" s="2"/>
      <c r="F38" s="2"/>
      <c r="G38" s="2"/>
      <c r="H38" s="2"/>
      <c r="I38" s="2"/>
      <c r="J38" s="2"/>
      <c r="K38" s="2"/>
      <c r="L38" s="2"/>
      <c r="M38" s="2"/>
      <c r="AF38" s="411"/>
      <c r="AG38" s="411"/>
      <c r="AH38" s="411"/>
      <c r="AI38" s="411"/>
    </row>
    <row r="39" spans="1:35">
      <c r="A39" s="2"/>
      <c r="B39" s="2"/>
      <c r="C39" s="2"/>
      <c r="D39" s="2"/>
      <c r="E39" s="2"/>
      <c r="F39" s="2"/>
      <c r="G39" s="2"/>
      <c r="H39" s="2"/>
      <c r="I39" s="2"/>
      <c r="J39" s="2"/>
      <c r="K39" s="2"/>
      <c r="L39" s="2"/>
      <c r="M39" s="2"/>
      <c r="AF39" s="411"/>
      <c r="AG39" s="411"/>
      <c r="AH39" s="411"/>
      <c r="AI39" s="411"/>
    </row>
    <row r="40" spans="1:35">
      <c r="A40" s="2"/>
      <c r="B40" s="2"/>
      <c r="C40" s="2"/>
      <c r="D40" s="2"/>
      <c r="E40" s="2"/>
      <c r="F40" s="2"/>
      <c r="G40" s="2"/>
      <c r="H40" s="2"/>
      <c r="I40" s="2"/>
      <c r="J40" s="2"/>
      <c r="K40" s="2"/>
      <c r="L40" s="2"/>
      <c r="M40" s="2"/>
      <c r="AF40" s="411"/>
      <c r="AG40" s="411"/>
      <c r="AH40" s="411"/>
      <c r="AI40" s="411"/>
    </row>
    <row r="41" spans="1:35">
      <c r="A41" s="2"/>
      <c r="B41" s="2"/>
      <c r="C41" s="2"/>
      <c r="D41" s="2"/>
      <c r="E41" s="2"/>
      <c r="F41" s="2"/>
      <c r="G41" s="2"/>
      <c r="H41" s="2"/>
      <c r="I41" s="2"/>
      <c r="J41" s="2"/>
      <c r="K41" s="2"/>
      <c r="L41" s="2"/>
      <c r="M41" s="2"/>
      <c r="AF41" s="411"/>
      <c r="AG41" s="411"/>
      <c r="AH41" s="411"/>
      <c r="AI41" s="411"/>
    </row>
    <row r="42" spans="1:35">
      <c r="A42" s="2"/>
      <c r="B42" s="2"/>
      <c r="C42" s="2"/>
      <c r="D42" s="2"/>
      <c r="E42" s="2"/>
      <c r="F42" s="2"/>
      <c r="G42" s="2"/>
      <c r="H42" s="2"/>
      <c r="I42" s="2"/>
      <c r="J42" s="2"/>
      <c r="K42" s="2"/>
      <c r="L42" s="2"/>
      <c r="M42" s="2"/>
    </row>
    <row r="43" spans="1:35">
      <c r="A43" s="2"/>
      <c r="B43" s="2"/>
      <c r="C43" s="2"/>
      <c r="D43" s="2"/>
      <c r="E43" s="2"/>
      <c r="F43" s="2"/>
      <c r="G43" s="2"/>
      <c r="H43" s="2"/>
      <c r="I43" s="2"/>
      <c r="J43" s="2"/>
      <c r="K43" s="2"/>
      <c r="L43" s="2"/>
      <c r="M43" s="2"/>
    </row>
    <row r="44" spans="1:35">
      <c r="A44" s="2"/>
      <c r="B44" s="2"/>
      <c r="C44" s="2"/>
      <c r="D44" s="2"/>
      <c r="E44" s="2"/>
      <c r="F44" s="2"/>
      <c r="G44" s="2"/>
      <c r="H44" s="2"/>
      <c r="I44" s="2"/>
      <c r="J44" s="2"/>
      <c r="K44" s="2"/>
      <c r="L44" s="2"/>
      <c r="M44" s="2"/>
    </row>
    <row r="45" spans="1:35">
      <c r="A45" s="2"/>
      <c r="B45" s="2"/>
      <c r="C45" s="2"/>
      <c r="D45" s="2"/>
      <c r="E45" s="2"/>
      <c r="F45" s="2"/>
      <c r="G45" s="2"/>
      <c r="H45" s="2"/>
      <c r="I45" s="2"/>
      <c r="J45" s="2"/>
      <c r="K45" s="2"/>
      <c r="L45" s="2"/>
      <c r="M45" s="2"/>
    </row>
    <row r="46" spans="1:35">
      <c r="A46" s="2"/>
      <c r="B46" s="2"/>
      <c r="C46" s="2"/>
      <c r="D46" s="2"/>
      <c r="E46" s="2"/>
      <c r="F46" s="2"/>
      <c r="G46" s="2"/>
      <c r="H46" s="2"/>
      <c r="I46" s="2"/>
      <c r="J46" s="2"/>
      <c r="K46" s="2"/>
      <c r="L46" s="2"/>
      <c r="M46" s="2"/>
    </row>
    <row r="47" spans="1:35">
      <c r="A47" s="2"/>
      <c r="B47" s="2"/>
      <c r="C47" s="2"/>
      <c r="D47" s="2"/>
      <c r="E47" s="2"/>
      <c r="F47" s="2"/>
      <c r="G47" s="2"/>
      <c r="H47" s="2"/>
      <c r="I47" s="2"/>
      <c r="J47" s="2"/>
      <c r="K47" s="2"/>
      <c r="L47" s="2"/>
      <c r="M47" s="2"/>
    </row>
    <row r="48" spans="1:35">
      <c r="A48" s="2"/>
      <c r="B48" s="2"/>
      <c r="C48" s="2"/>
      <c r="D48" s="2"/>
      <c r="E48" s="2"/>
      <c r="F48" s="2"/>
      <c r="G48" s="2"/>
      <c r="H48" s="2"/>
      <c r="I48" s="2"/>
      <c r="J48" s="2"/>
      <c r="K48" s="2"/>
      <c r="L48" s="2"/>
      <c r="M48" s="2"/>
    </row>
    <row r="49" spans="1:13">
      <c r="A49" s="2"/>
      <c r="B49" s="2"/>
      <c r="C49" s="2"/>
      <c r="D49" s="2"/>
      <c r="E49" s="2"/>
      <c r="F49" s="2"/>
      <c r="G49" s="2"/>
      <c r="H49" s="2"/>
      <c r="I49" s="2"/>
      <c r="J49" s="2"/>
      <c r="K49" s="2"/>
      <c r="L49" s="2"/>
      <c r="M49" s="2"/>
    </row>
    <row r="50" spans="1:13">
      <c r="A50" s="2"/>
      <c r="B50" s="2"/>
      <c r="C50" s="2"/>
      <c r="D50" s="2"/>
      <c r="E50" s="2"/>
      <c r="F50" s="2"/>
      <c r="G50" s="2"/>
      <c r="H50" s="2"/>
      <c r="I50" s="2"/>
      <c r="J50" s="2"/>
      <c r="K50" s="2"/>
      <c r="L50" s="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c r="A53" s="2"/>
      <c r="B53" s="2"/>
      <c r="C53" s="2"/>
      <c r="D53" s="2"/>
      <c r="E53" s="2"/>
      <c r="F53" s="2"/>
      <c r="G53" s="2"/>
      <c r="H53" s="2"/>
      <c r="I53" s="2"/>
      <c r="J53" s="2"/>
      <c r="K53" s="2"/>
      <c r="L53" s="2"/>
      <c r="M53" s="2"/>
    </row>
    <row r="54" spans="1:13">
      <c r="A54" s="2"/>
      <c r="B54" s="2"/>
      <c r="C54" s="2"/>
      <c r="D54" s="2"/>
      <c r="E54" s="2"/>
      <c r="F54" s="2"/>
      <c r="G54" s="2"/>
      <c r="H54" s="2"/>
      <c r="I54" s="2"/>
      <c r="J54" s="2"/>
      <c r="K54" s="2"/>
      <c r="L54" s="2"/>
      <c r="M54" s="2"/>
    </row>
    <row r="55" spans="1:13">
      <c r="A55" s="2"/>
      <c r="B55" s="2"/>
      <c r="C55" s="2"/>
      <c r="D55" s="2"/>
      <c r="E55" s="2"/>
      <c r="F55" s="2"/>
      <c r="G55" s="2"/>
      <c r="H55" s="2"/>
      <c r="I55" s="2"/>
      <c r="J55" s="2"/>
      <c r="K55" s="2"/>
      <c r="L55" s="2"/>
      <c r="M55" s="2"/>
    </row>
    <row r="56" spans="1:13">
      <c r="A56" s="2"/>
      <c r="B56" s="2"/>
      <c r="C56" s="2"/>
      <c r="D56" s="2"/>
      <c r="E56" s="2"/>
      <c r="F56" s="2"/>
      <c r="G56" s="2"/>
      <c r="H56" s="2"/>
      <c r="I56" s="2"/>
      <c r="J56" s="2"/>
      <c r="K56" s="2"/>
      <c r="L56" s="2"/>
      <c r="M56" s="2"/>
    </row>
    <row r="57" spans="1:13">
      <c r="A57" s="2"/>
      <c r="B57" s="2"/>
      <c r="C57" s="2"/>
      <c r="D57" s="2"/>
      <c r="E57" s="2"/>
      <c r="F57" s="2"/>
      <c r="G57" s="2"/>
      <c r="H57" s="2"/>
      <c r="I57" s="2"/>
      <c r="J57" s="2"/>
      <c r="K57" s="2"/>
      <c r="L57" s="2"/>
      <c r="M57" s="2"/>
    </row>
    <row r="58" spans="1:13">
      <c r="A58" s="2"/>
      <c r="B58" s="2"/>
      <c r="C58" s="2"/>
      <c r="D58" s="2"/>
      <c r="E58" s="2"/>
      <c r="F58" s="2"/>
      <c r="G58" s="2"/>
      <c r="H58" s="2"/>
      <c r="I58" s="2"/>
      <c r="J58" s="2"/>
      <c r="K58" s="2"/>
      <c r="L58" s="2"/>
      <c r="M58" s="2"/>
    </row>
    <row r="59" spans="1:13">
      <c r="A59" s="2"/>
      <c r="B59" s="2"/>
      <c r="C59" s="2"/>
      <c r="D59" s="2"/>
      <c r="E59" s="2"/>
      <c r="F59" s="2"/>
      <c r="G59" s="2"/>
      <c r="H59" s="2"/>
      <c r="I59" s="2"/>
      <c r="J59" s="2"/>
      <c r="K59" s="2"/>
      <c r="L59" s="2"/>
      <c r="M59" s="2"/>
    </row>
    <row r="60" spans="1:13">
      <c r="A60" s="2"/>
      <c r="B60" s="2"/>
      <c r="C60" s="2"/>
      <c r="D60" s="2"/>
      <c r="E60" s="2"/>
      <c r="F60" s="2"/>
      <c r="G60" s="2"/>
      <c r="H60" s="2"/>
      <c r="I60" s="2"/>
      <c r="J60" s="2"/>
      <c r="K60" s="2"/>
      <c r="L60" s="2"/>
      <c r="M60" s="2"/>
    </row>
    <row r="61" spans="1:13">
      <c r="A61" s="2"/>
      <c r="B61" s="2"/>
      <c r="C61" s="2"/>
      <c r="D61" s="2"/>
      <c r="E61" s="2"/>
      <c r="F61" s="2"/>
      <c r="G61" s="2"/>
      <c r="H61" s="2"/>
      <c r="I61" s="2"/>
      <c r="J61" s="2"/>
      <c r="K61" s="2"/>
      <c r="L61" s="2"/>
      <c r="M61" s="2"/>
    </row>
    <row r="62" spans="1:13">
      <c r="A62" s="2"/>
      <c r="B62" s="2"/>
      <c r="C62" s="2"/>
      <c r="D62" s="2"/>
      <c r="E62" s="2"/>
      <c r="F62" s="2"/>
      <c r="G62" s="2"/>
      <c r="H62" s="2"/>
      <c r="I62" s="2"/>
      <c r="J62" s="2"/>
      <c r="K62" s="2"/>
      <c r="L62" s="2"/>
      <c r="M62" s="2"/>
    </row>
    <row r="63" spans="1:13">
      <c r="A63" s="2"/>
      <c r="B63" s="2"/>
      <c r="C63" s="2"/>
      <c r="D63" s="2"/>
      <c r="E63" s="2"/>
      <c r="F63" s="2"/>
      <c r="G63" s="2"/>
      <c r="H63" s="2"/>
      <c r="I63" s="2"/>
      <c r="J63" s="2"/>
      <c r="K63" s="2"/>
      <c r="L63" s="2"/>
      <c r="M63" s="2"/>
    </row>
    <row r="64" spans="1:13">
      <c r="A64" s="2"/>
      <c r="B64" s="2"/>
      <c r="C64" s="2"/>
      <c r="D64" s="2"/>
      <c r="E64" s="2"/>
      <c r="F64" s="2"/>
      <c r="G64" s="2"/>
      <c r="H64" s="2"/>
      <c r="I64" s="2"/>
      <c r="J64" s="2"/>
      <c r="K64" s="2"/>
      <c r="L64" s="2"/>
      <c r="M64" s="2"/>
    </row>
    <row r="65" spans="1:13">
      <c r="A65" s="2"/>
      <c r="B65" s="2"/>
      <c r="C65" s="2"/>
      <c r="D65" s="2"/>
      <c r="E65" s="2"/>
      <c r="F65" s="2"/>
      <c r="G65" s="2"/>
      <c r="H65" s="2"/>
      <c r="I65" s="2"/>
      <c r="J65" s="2"/>
      <c r="K65" s="2"/>
      <c r="L65" s="2"/>
      <c r="M65" s="2"/>
    </row>
    <row r="66" spans="1:13">
      <c r="A66" s="2"/>
      <c r="B66" s="2"/>
      <c r="C66" s="2"/>
      <c r="D66" s="2"/>
      <c r="E66" s="2"/>
      <c r="F66" s="2"/>
      <c r="G66" s="2"/>
      <c r="H66" s="2"/>
      <c r="I66" s="2"/>
      <c r="J66" s="2"/>
      <c r="K66" s="2"/>
      <c r="L66" s="2"/>
      <c r="M66" s="2"/>
    </row>
    <row r="67" spans="1:13">
      <c r="A67" s="2"/>
      <c r="B67" s="2"/>
      <c r="C67" s="2"/>
      <c r="D67" s="2"/>
      <c r="E67" s="2"/>
      <c r="F67" s="2"/>
      <c r="G67" s="2"/>
      <c r="H67" s="2"/>
      <c r="I67" s="2"/>
      <c r="J67" s="2"/>
      <c r="K67" s="2"/>
      <c r="L67" s="2"/>
      <c r="M67" s="2"/>
    </row>
    <row r="68" spans="1:13">
      <c r="A68" s="2"/>
      <c r="B68" s="2"/>
      <c r="C68" s="2"/>
      <c r="D68" s="2"/>
      <c r="E68" s="2"/>
      <c r="F68" s="2"/>
      <c r="G68" s="2"/>
      <c r="H68" s="2"/>
      <c r="I68" s="2"/>
      <c r="J68" s="2"/>
      <c r="K68" s="2"/>
      <c r="L68" s="2"/>
      <c r="M68" s="2"/>
    </row>
    <row r="69" spans="1:13">
      <c r="A69" s="2"/>
      <c r="B69" s="2"/>
      <c r="C69" s="2"/>
      <c r="D69" s="2"/>
      <c r="E69" s="2"/>
      <c r="F69" s="2"/>
      <c r="G69" s="2"/>
      <c r="H69" s="2"/>
      <c r="I69" s="2"/>
      <c r="J69" s="2"/>
      <c r="K69" s="2"/>
      <c r="L69" s="2"/>
      <c r="M69" s="2"/>
    </row>
    <row r="70" spans="1:13">
      <c r="A70" s="2"/>
      <c r="B70" s="2"/>
      <c r="C70" s="2"/>
      <c r="D70" s="2"/>
      <c r="E70" s="2"/>
      <c r="F70" s="2"/>
      <c r="G70" s="2"/>
      <c r="H70" s="2"/>
      <c r="I70" s="2"/>
      <c r="J70" s="2"/>
      <c r="K70" s="2"/>
      <c r="L70" s="2"/>
      <c r="M70" s="2"/>
    </row>
    <row r="71" spans="1:13">
      <c r="A71" s="2"/>
      <c r="B71" s="2"/>
      <c r="C71" s="2"/>
      <c r="D71" s="2"/>
      <c r="E71" s="2"/>
      <c r="F71" s="2"/>
      <c r="G71" s="2"/>
      <c r="H71" s="2"/>
      <c r="I71" s="2"/>
      <c r="J71" s="2"/>
      <c r="K71" s="2"/>
      <c r="L71" s="2"/>
      <c r="M71" s="2"/>
    </row>
    <row r="72" spans="1:13">
      <c r="A72" s="2"/>
      <c r="B72" s="2"/>
      <c r="C72" s="2"/>
      <c r="D72" s="2"/>
      <c r="E72" s="2"/>
      <c r="F72" s="2"/>
      <c r="G72" s="2"/>
      <c r="H72" s="2"/>
      <c r="I72" s="2"/>
      <c r="J72" s="2"/>
      <c r="K72" s="2"/>
      <c r="L72" s="2"/>
      <c r="M72" s="2"/>
    </row>
    <row r="73" spans="1:13">
      <c r="A73" s="2"/>
      <c r="B73" s="2"/>
      <c r="C73" s="2"/>
      <c r="D73" s="2"/>
      <c r="E73" s="2"/>
      <c r="F73" s="2"/>
      <c r="G73" s="2"/>
      <c r="H73" s="2"/>
      <c r="I73" s="2"/>
      <c r="J73" s="2"/>
      <c r="K73" s="2"/>
      <c r="L73" s="2"/>
      <c r="M73" s="2"/>
    </row>
    <row r="74" spans="1:13">
      <c r="A74" s="2"/>
      <c r="B74" s="2"/>
      <c r="C74" s="2"/>
      <c r="D74" s="2"/>
      <c r="E74" s="2"/>
      <c r="F74" s="2"/>
      <c r="G74" s="2"/>
      <c r="H74" s="2"/>
      <c r="I74" s="2"/>
      <c r="J74" s="2"/>
      <c r="K74" s="2"/>
      <c r="L74" s="2"/>
      <c r="M74" s="2"/>
    </row>
    <row r="75" spans="1:13">
      <c r="A75" s="2"/>
      <c r="B75" s="2"/>
      <c r="C75" s="2"/>
      <c r="D75" s="2"/>
      <c r="E75" s="2"/>
      <c r="F75" s="2"/>
      <c r="G75" s="2"/>
      <c r="H75" s="2"/>
      <c r="I75" s="2"/>
      <c r="J75" s="2"/>
      <c r="K75" s="2"/>
      <c r="L75" s="2"/>
      <c r="M75" s="2"/>
    </row>
    <row r="76" spans="1:13">
      <c r="A76" s="2"/>
      <c r="B76" s="2"/>
      <c r="C76" s="2"/>
      <c r="D76" s="2"/>
      <c r="E76" s="2"/>
      <c r="F76" s="2"/>
      <c r="G76" s="2"/>
      <c r="H76" s="2"/>
      <c r="I76" s="2"/>
      <c r="J76" s="2"/>
      <c r="K76" s="2"/>
      <c r="L76" s="2"/>
      <c r="M76" s="2"/>
    </row>
    <row r="77" spans="1:13">
      <c r="A77" s="2"/>
      <c r="B77" s="2"/>
      <c r="C77" s="2"/>
      <c r="D77" s="2"/>
      <c r="E77" s="2"/>
      <c r="F77" s="2"/>
      <c r="G77" s="2"/>
      <c r="H77" s="2"/>
      <c r="I77" s="2"/>
      <c r="J77" s="2"/>
      <c r="K77" s="2"/>
      <c r="L77" s="2"/>
      <c r="M77" s="2"/>
    </row>
    <row r="78" spans="1:13">
      <c r="A78" s="2"/>
      <c r="B78" s="2"/>
      <c r="C78" s="2"/>
      <c r="D78" s="2"/>
      <c r="E78" s="2"/>
      <c r="F78" s="2"/>
      <c r="G78" s="2"/>
      <c r="H78" s="2"/>
      <c r="I78" s="2"/>
      <c r="J78" s="2"/>
      <c r="K78" s="2"/>
      <c r="L78" s="2"/>
      <c r="M78" s="2"/>
    </row>
    <row r="79" spans="1:13">
      <c r="A79" s="2"/>
      <c r="B79" s="2"/>
      <c r="C79" s="2"/>
      <c r="D79" s="2"/>
      <c r="E79" s="2"/>
      <c r="F79" s="2"/>
      <c r="G79" s="2"/>
      <c r="H79" s="2"/>
      <c r="I79" s="2"/>
      <c r="J79" s="2"/>
      <c r="K79" s="2"/>
      <c r="L79" s="2"/>
      <c r="M79" s="2"/>
    </row>
    <row r="80" spans="1:13">
      <c r="A80" s="2"/>
      <c r="B80" s="2"/>
      <c r="C80" s="2"/>
      <c r="D80" s="2"/>
      <c r="E80" s="2"/>
      <c r="F80" s="2"/>
      <c r="G80" s="2"/>
      <c r="H80" s="2"/>
      <c r="I80" s="2"/>
      <c r="J80" s="2"/>
      <c r="K80" s="2"/>
      <c r="L80" s="2"/>
      <c r="M80" s="2"/>
    </row>
    <row r="81" spans="1:13">
      <c r="A81" s="2"/>
      <c r="B81" s="2"/>
      <c r="C81" s="2"/>
      <c r="D81" s="2"/>
      <c r="E81" s="2"/>
      <c r="F81" s="2"/>
      <c r="G81" s="2"/>
      <c r="H81" s="2"/>
      <c r="I81" s="2"/>
      <c r="J81" s="2"/>
      <c r="K81" s="2"/>
      <c r="L81" s="2"/>
      <c r="M81" s="2"/>
    </row>
    <row r="82" spans="1:13">
      <c r="A82" s="2"/>
      <c r="B82" s="2"/>
      <c r="C82" s="2"/>
      <c r="D82" s="2"/>
      <c r="E82" s="2"/>
      <c r="F82" s="2"/>
      <c r="G82" s="2"/>
      <c r="H82" s="2"/>
      <c r="I82" s="2"/>
      <c r="J82" s="2"/>
      <c r="K82" s="2"/>
      <c r="L82" s="2"/>
      <c r="M82" s="2"/>
    </row>
    <row r="83" spans="1:13">
      <c r="A83" s="2"/>
      <c r="B83" s="2"/>
      <c r="C83" s="2"/>
      <c r="D83" s="2"/>
      <c r="E83" s="2"/>
      <c r="F83" s="2"/>
      <c r="G83" s="2"/>
      <c r="H83" s="2"/>
      <c r="I83" s="2"/>
      <c r="J83" s="2"/>
      <c r="K83" s="2"/>
      <c r="L83" s="2"/>
      <c r="M83" s="2"/>
    </row>
    <row r="84" spans="1:13">
      <c r="A84" s="2"/>
      <c r="B84" s="2"/>
      <c r="C84" s="2"/>
      <c r="D84" s="2"/>
      <c r="E84" s="2"/>
      <c r="F84" s="2"/>
      <c r="G84" s="2"/>
      <c r="H84" s="2"/>
      <c r="I84" s="2"/>
      <c r="J84" s="2"/>
      <c r="K84" s="2"/>
      <c r="L84" s="2"/>
      <c r="M84" s="2"/>
    </row>
    <row r="85" spans="1:13">
      <c r="A85" s="2"/>
      <c r="B85" s="2"/>
      <c r="C85" s="2"/>
      <c r="D85" s="2"/>
      <c r="E85" s="2"/>
      <c r="F85" s="2"/>
      <c r="G85" s="2"/>
      <c r="H85" s="2"/>
      <c r="I85" s="2"/>
      <c r="J85" s="2"/>
      <c r="K85" s="2"/>
      <c r="L85" s="2"/>
      <c r="M85" s="2"/>
    </row>
    <row r="86" spans="1:13">
      <c r="A86" s="2"/>
      <c r="B86" s="2"/>
      <c r="C86" s="2"/>
      <c r="D86" s="2"/>
      <c r="E86" s="2"/>
      <c r="F86" s="2"/>
      <c r="G86" s="2"/>
      <c r="H86" s="2"/>
      <c r="I86" s="2"/>
      <c r="J86" s="2"/>
      <c r="K86" s="2"/>
      <c r="L86" s="2"/>
      <c r="M86" s="2"/>
    </row>
    <row r="87" spans="1:13">
      <c r="A87" s="2"/>
      <c r="B87" s="2"/>
      <c r="C87" s="2"/>
      <c r="D87" s="2"/>
      <c r="E87" s="2"/>
      <c r="F87" s="2"/>
      <c r="G87" s="2"/>
      <c r="H87" s="2"/>
      <c r="I87" s="2"/>
      <c r="J87" s="2"/>
      <c r="K87" s="2"/>
      <c r="L87" s="2"/>
      <c r="M87" s="2"/>
    </row>
    <row r="88" spans="1:13">
      <c r="A88" s="2"/>
      <c r="B88" s="2"/>
      <c r="C88" s="2"/>
      <c r="D88" s="2"/>
      <c r="E88" s="2"/>
      <c r="F88" s="2"/>
      <c r="G88" s="2"/>
      <c r="H88" s="2"/>
      <c r="I88" s="2"/>
      <c r="J88" s="2"/>
      <c r="K88" s="2"/>
      <c r="L88" s="2"/>
      <c r="M88" s="2"/>
    </row>
    <row r="89" spans="1:13">
      <c r="A89" s="2"/>
      <c r="B89" s="2"/>
      <c r="C89" s="2"/>
      <c r="D89" s="2"/>
      <c r="E89" s="2"/>
      <c r="F89" s="2"/>
      <c r="G89" s="2"/>
      <c r="H89" s="2"/>
      <c r="I89" s="2"/>
      <c r="J89" s="2"/>
      <c r="K89" s="2"/>
      <c r="L89" s="2"/>
      <c r="M89" s="2"/>
    </row>
    <row r="90" spans="1:13">
      <c r="A90" s="2"/>
      <c r="B90" s="2"/>
      <c r="C90" s="2"/>
      <c r="D90" s="2"/>
      <c r="E90" s="2"/>
      <c r="F90" s="2"/>
      <c r="G90" s="2"/>
      <c r="H90" s="2"/>
      <c r="I90" s="2"/>
      <c r="J90" s="2"/>
      <c r="K90" s="2"/>
      <c r="L90" s="2"/>
      <c r="M90" s="2"/>
    </row>
    <row r="91" spans="1:13">
      <c r="A91" s="2"/>
      <c r="B91" s="2"/>
      <c r="C91" s="2"/>
      <c r="D91" s="2"/>
      <c r="E91" s="2"/>
      <c r="F91" s="2"/>
      <c r="G91" s="2"/>
      <c r="H91" s="2"/>
      <c r="I91" s="2"/>
      <c r="J91" s="2"/>
      <c r="K91" s="2"/>
      <c r="L91" s="2"/>
      <c r="M91" s="2"/>
    </row>
    <row r="92" spans="1:13">
      <c r="A92" s="2"/>
      <c r="B92" s="2"/>
      <c r="C92" s="2"/>
      <c r="D92" s="2"/>
      <c r="E92" s="2"/>
      <c r="F92" s="2"/>
      <c r="G92" s="2"/>
      <c r="H92" s="2"/>
      <c r="I92" s="2"/>
      <c r="J92" s="2"/>
      <c r="K92" s="2"/>
      <c r="L92" s="2"/>
      <c r="M92" s="2"/>
    </row>
    <row r="93" spans="1:13">
      <c r="A93" s="2"/>
      <c r="B93" s="2"/>
      <c r="C93" s="2"/>
      <c r="D93" s="2"/>
      <c r="E93" s="2"/>
      <c r="F93" s="2"/>
      <c r="G93" s="2"/>
      <c r="H93" s="2"/>
      <c r="I93" s="2"/>
      <c r="J93" s="2"/>
      <c r="K93" s="2"/>
      <c r="L93" s="2"/>
      <c r="M93" s="2"/>
    </row>
    <row r="94" spans="1:13">
      <c r="A94" s="2"/>
      <c r="B94" s="2"/>
      <c r="C94" s="2"/>
      <c r="D94" s="2"/>
      <c r="E94" s="2"/>
      <c r="F94" s="2"/>
      <c r="G94" s="2"/>
      <c r="H94" s="2"/>
      <c r="I94" s="2"/>
      <c r="J94" s="2"/>
      <c r="K94" s="2"/>
      <c r="L94" s="2"/>
      <c r="M94" s="2"/>
    </row>
    <row r="95" spans="1:13">
      <c r="A95" s="2"/>
      <c r="B95" s="2"/>
      <c r="C95" s="2"/>
      <c r="D95" s="2"/>
      <c r="E95" s="2"/>
      <c r="F95" s="2"/>
      <c r="G95" s="2"/>
      <c r="H95" s="2"/>
      <c r="I95" s="2"/>
      <c r="J95" s="2"/>
      <c r="K95" s="2"/>
      <c r="L95" s="2"/>
      <c r="M95" s="2"/>
    </row>
    <row r="96" spans="1:13">
      <c r="A96" s="2"/>
      <c r="B96" s="2"/>
      <c r="C96" s="2"/>
      <c r="D96" s="2"/>
      <c r="E96" s="2"/>
      <c r="F96" s="2"/>
      <c r="G96" s="2"/>
      <c r="H96" s="2"/>
      <c r="I96" s="2"/>
      <c r="J96" s="2"/>
      <c r="K96" s="2"/>
      <c r="L96" s="2"/>
      <c r="M96" s="2"/>
    </row>
    <row r="97" spans="1:13">
      <c r="A97" s="2"/>
      <c r="B97" s="2"/>
      <c r="C97" s="2"/>
      <c r="D97" s="2"/>
      <c r="E97" s="2"/>
      <c r="F97" s="2"/>
      <c r="G97" s="2"/>
      <c r="H97" s="2"/>
      <c r="I97" s="2"/>
      <c r="J97" s="2"/>
      <c r="K97" s="2"/>
      <c r="L97" s="2"/>
      <c r="M97" s="2"/>
    </row>
    <row r="98" spans="1:13">
      <c r="A98" s="2"/>
      <c r="B98" s="2"/>
      <c r="C98" s="2"/>
      <c r="D98" s="2"/>
      <c r="E98" s="2"/>
      <c r="F98" s="2"/>
      <c r="G98" s="2"/>
      <c r="H98" s="2"/>
      <c r="I98" s="2"/>
      <c r="J98" s="2"/>
      <c r="K98" s="2"/>
      <c r="L98" s="2"/>
      <c r="M98" s="2"/>
    </row>
    <row r="99" spans="1:13">
      <c r="A99" s="2"/>
      <c r="B99" s="2"/>
      <c r="C99" s="2"/>
      <c r="D99" s="2"/>
      <c r="E99" s="2"/>
      <c r="F99" s="2"/>
      <c r="G99" s="2"/>
      <c r="H99" s="2"/>
      <c r="I99" s="2"/>
      <c r="J99" s="2"/>
      <c r="K99" s="2"/>
      <c r="L99" s="2"/>
      <c r="M99" s="2"/>
    </row>
    <row r="100" spans="1:13">
      <c r="A100" s="2"/>
      <c r="B100" s="2"/>
      <c r="C100" s="2"/>
      <c r="D100" s="2"/>
      <c r="E100" s="2"/>
      <c r="F100" s="2"/>
      <c r="G100" s="2"/>
      <c r="H100" s="2"/>
      <c r="I100" s="2"/>
      <c r="J100" s="2"/>
      <c r="K100" s="2"/>
      <c r="L100" s="2"/>
      <c r="M100" s="2"/>
    </row>
    <row r="101" spans="1:13">
      <c r="A101" s="2"/>
      <c r="B101" s="2"/>
      <c r="C101" s="2"/>
      <c r="D101" s="2"/>
      <c r="E101" s="2"/>
      <c r="F101" s="2"/>
      <c r="G101" s="2"/>
      <c r="H101" s="2"/>
      <c r="I101" s="2"/>
      <c r="J101" s="2"/>
      <c r="K101" s="2"/>
      <c r="L101" s="2"/>
      <c r="M101" s="2"/>
    </row>
    <row r="102" spans="1:13">
      <c r="A102" s="2"/>
      <c r="B102" s="2"/>
      <c r="C102" s="2"/>
      <c r="D102" s="2"/>
      <c r="E102" s="2"/>
      <c r="F102" s="2"/>
      <c r="G102" s="2"/>
      <c r="H102" s="2"/>
      <c r="I102" s="2"/>
      <c r="J102" s="2"/>
      <c r="K102" s="2"/>
      <c r="L102" s="2"/>
      <c r="M102" s="2"/>
    </row>
    <row r="103" spans="1:13">
      <c r="A103" s="2"/>
      <c r="B103" s="2"/>
      <c r="C103" s="2"/>
      <c r="D103" s="2"/>
      <c r="E103" s="2"/>
      <c r="F103" s="2"/>
      <c r="G103" s="2"/>
      <c r="H103" s="2"/>
      <c r="I103" s="2"/>
      <c r="J103" s="2"/>
      <c r="K103" s="2"/>
      <c r="L103" s="2"/>
      <c r="M103" s="2"/>
    </row>
    <row r="104" spans="1:13">
      <c r="A104" s="2"/>
      <c r="B104" s="2"/>
      <c r="C104" s="2"/>
      <c r="D104" s="2"/>
      <c r="E104" s="2"/>
      <c r="F104" s="2"/>
      <c r="G104" s="2"/>
      <c r="H104" s="2"/>
      <c r="I104" s="2"/>
      <c r="J104" s="2"/>
      <c r="K104" s="2"/>
      <c r="L104" s="2"/>
      <c r="M104" s="2"/>
    </row>
    <row r="105" spans="1:13">
      <c r="A105" s="2"/>
      <c r="B105" s="2"/>
      <c r="C105" s="2"/>
      <c r="D105" s="2"/>
      <c r="E105" s="2"/>
      <c r="F105" s="2"/>
      <c r="G105" s="2"/>
      <c r="H105" s="2"/>
      <c r="I105" s="2"/>
      <c r="J105" s="2"/>
      <c r="K105" s="2"/>
      <c r="L105" s="2"/>
      <c r="M105" s="2"/>
    </row>
    <row r="106" spans="1:13">
      <c r="A106" s="2"/>
      <c r="B106" s="2"/>
      <c r="C106" s="2"/>
      <c r="D106" s="2"/>
      <c r="E106" s="2"/>
      <c r="F106" s="2"/>
      <c r="G106" s="2"/>
      <c r="H106" s="2"/>
      <c r="I106" s="2"/>
      <c r="J106" s="2"/>
      <c r="K106" s="2"/>
      <c r="L106" s="2"/>
      <c r="M106" s="2"/>
    </row>
    <row r="107" spans="1:13">
      <c r="A107" s="2"/>
      <c r="B107" s="2"/>
      <c r="C107" s="2"/>
      <c r="D107" s="2"/>
      <c r="E107" s="2"/>
      <c r="F107" s="2"/>
      <c r="G107" s="2"/>
      <c r="H107" s="2"/>
      <c r="I107" s="2"/>
      <c r="J107" s="2"/>
      <c r="K107" s="2"/>
      <c r="L107" s="2"/>
      <c r="M107" s="2"/>
    </row>
    <row r="108" spans="1:13">
      <c r="A108" s="2"/>
      <c r="B108" s="2"/>
      <c r="C108" s="2"/>
      <c r="D108" s="2"/>
      <c r="E108" s="2"/>
      <c r="F108" s="2"/>
      <c r="G108" s="2"/>
      <c r="H108" s="2"/>
      <c r="I108" s="2"/>
      <c r="J108" s="2"/>
      <c r="K108" s="2"/>
      <c r="L108" s="2"/>
      <c r="M108" s="2"/>
    </row>
    <row r="109" spans="1:13">
      <c r="A109" s="2"/>
      <c r="B109" s="2"/>
      <c r="C109" s="2"/>
      <c r="D109" s="2"/>
      <c r="E109" s="2"/>
      <c r="F109" s="2"/>
      <c r="G109" s="2"/>
      <c r="H109" s="2"/>
      <c r="I109" s="2"/>
      <c r="J109" s="2"/>
      <c r="K109" s="2"/>
      <c r="L109" s="2"/>
      <c r="M109" s="2"/>
    </row>
    <row r="110" spans="1:13">
      <c r="A110" s="2"/>
      <c r="B110" s="2"/>
      <c r="C110" s="2"/>
      <c r="D110" s="2"/>
      <c r="E110" s="2"/>
      <c r="F110" s="2"/>
      <c r="G110" s="2"/>
      <c r="H110" s="2"/>
      <c r="I110" s="2"/>
      <c r="J110" s="2"/>
      <c r="K110" s="2"/>
      <c r="L110" s="2"/>
      <c r="M110" s="2"/>
    </row>
    <row r="111" spans="1:13">
      <c r="A111" s="2"/>
      <c r="B111" s="2"/>
      <c r="C111" s="2"/>
      <c r="D111" s="2"/>
      <c r="E111" s="2"/>
      <c r="F111" s="2"/>
      <c r="G111" s="2"/>
      <c r="H111" s="2"/>
      <c r="I111" s="2"/>
      <c r="J111" s="2"/>
      <c r="K111" s="2"/>
      <c r="L111" s="2"/>
      <c r="M111" s="2"/>
    </row>
    <row r="112" spans="1:13">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row r="124" spans="1:13">
      <c r="A124" s="2"/>
      <c r="B124" s="2"/>
      <c r="C124" s="2"/>
      <c r="D124" s="2"/>
      <c r="E124" s="2"/>
      <c r="F124" s="2"/>
      <c r="G124" s="2"/>
      <c r="H124" s="2"/>
      <c r="I124" s="2"/>
      <c r="J124" s="2"/>
      <c r="K124" s="2"/>
      <c r="L124" s="2"/>
      <c r="M124" s="2"/>
    </row>
    <row r="125" spans="1:13">
      <c r="A125" s="2"/>
      <c r="B125" s="2"/>
      <c r="C125" s="2"/>
      <c r="D125" s="2"/>
      <c r="E125" s="2"/>
      <c r="F125" s="2"/>
      <c r="G125" s="2"/>
      <c r="H125" s="2"/>
      <c r="I125" s="2"/>
      <c r="J125" s="2"/>
      <c r="K125" s="2"/>
      <c r="L125" s="2"/>
      <c r="M125" s="2"/>
    </row>
    <row r="126" spans="1:13">
      <c r="A126" s="2"/>
      <c r="B126" s="2"/>
      <c r="C126" s="2"/>
      <c r="D126" s="2"/>
      <c r="E126" s="2"/>
      <c r="F126" s="2"/>
      <c r="G126" s="2"/>
      <c r="H126" s="2"/>
      <c r="I126" s="2"/>
      <c r="J126" s="2"/>
      <c r="K126" s="2"/>
      <c r="L126" s="2"/>
      <c r="M126" s="2"/>
    </row>
    <row r="127" spans="1:13">
      <c r="A127" s="2"/>
      <c r="B127" s="2"/>
      <c r="C127" s="2"/>
      <c r="D127" s="2"/>
      <c r="E127" s="2"/>
      <c r="F127" s="2"/>
      <c r="G127" s="2"/>
      <c r="H127" s="2"/>
      <c r="I127" s="2"/>
      <c r="J127" s="2"/>
      <c r="K127" s="2"/>
      <c r="L127" s="2"/>
      <c r="M127" s="2"/>
    </row>
    <row r="128" spans="1:13">
      <c r="A128" s="2"/>
      <c r="B128" s="2"/>
      <c r="C128" s="2"/>
      <c r="D128" s="2"/>
      <c r="E128" s="2"/>
      <c r="F128" s="2"/>
      <c r="G128" s="2"/>
      <c r="H128" s="2"/>
      <c r="I128" s="2"/>
      <c r="J128" s="2"/>
      <c r="K128" s="2"/>
      <c r="L128" s="2"/>
      <c r="M128" s="2"/>
    </row>
    <row r="129" spans="1:13">
      <c r="A129" s="2"/>
      <c r="B129" s="2"/>
      <c r="C129" s="2"/>
      <c r="D129" s="2"/>
      <c r="E129" s="2"/>
      <c r="F129" s="2"/>
      <c r="G129" s="2"/>
      <c r="H129" s="2"/>
      <c r="I129" s="2"/>
      <c r="J129" s="2"/>
      <c r="K129" s="2"/>
      <c r="L129" s="2"/>
      <c r="M129" s="2"/>
    </row>
    <row r="130" spans="1:13">
      <c r="A130" s="2"/>
      <c r="B130" s="2"/>
      <c r="C130" s="2"/>
      <c r="D130" s="2"/>
      <c r="E130" s="2"/>
      <c r="F130" s="2"/>
      <c r="G130" s="2"/>
      <c r="H130" s="2"/>
      <c r="I130" s="2"/>
      <c r="J130" s="2"/>
      <c r="K130" s="2"/>
      <c r="L130" s="2"/>
      <c r="M130" s="2"/>
    </row>
    <row r="131" spans="1:13">
      <c r="A131" s="2"/>
      <c r="B131" s="2"/>
      <c r="C131" s="2"/>
      <c r="D131" s="2"/>
      <c r="E131" s="2"/>
      <c r="F131" s="2"/>
      <c r="G131" s="2"/>
      <c r="H131" s="2"/>
      <c r="I131" s="2"/>
      <c r="J131" s="2"/>
      <c r="K131" s="2"/>
      <c r="L131" s="2"/>
      <c r="M131" s="2"/>
    </row>
    <row r="132" spans="1:13">
      <c r="A132" s="2"/>
      <c r="B132" s="2"/>
      <c r="C132" s="2"/>
      <c r="D132" s="2"/>
      <c r="E132" s="2"/>
      <c r="F132" s="2"/>
      <c r="G132" s="2"/>
      <c r="H132" s="2"/>
      <c r="I132" s="2"/>
      <c r="J132" s="2"/>
      <c r="K132" s="2"/>
      <c r="L132" s="2"/>
      <c r="M132" s="2"/>
    </row>
    <row r="133" spans="1:13">
      <c r="A133" s="2"/>
      <c r="B133" s="2"/>
      <c r="C133" s="2"/>
      <c r="D133" s="2"/>
      <c r="E133" s="2"/>
      <c r="F133" s="2"/>
      <c r="G133" s="2"/>
      <c r="H133" s="2"/>
      <c r="I133" s="2"/>
      <c r="J133" s="2"/>
      <c r="K133" s="2"/>
      <c r="L133" s="2"/>
      <c r="M133" s="2"/>
    </row>
    <row r="134" spans="1:13">
      <c r="A134" s="2"/>
      <c r="B134" s="2"/>
      <c r="C134" s="2"/>
      <c r="D134" s="2"/>
      <c r="E134" s="2"/>
      <c r="F134" s="2"/>
      <c r="G134" s="2"/>
      <c r="H134" s="2"/>
      <c r="I134" s="2"/>
      <c r="J134" s="2"/>
      <c r="K134" s="2"/>
      <c r="L134" s="2"/>
      <c r="M134" s="2"/>
    </row>
    <row r="135" spans="1:13">
      <c r="A135" s="2"/>
      <c r="B135" s="2"/>
      <c r="C135" s="2"/>
      <c r="D135" s="2"/>
      <c r="E135" s="2"/>
      <c r="F135" s="2"/>
      <c r="G135" s="2"/>
      <c r="H135" s="2"/>
      <c r="I135" s="2"/>
      <c r="J135" s="2"/>
      <c r="K135" s="2"/>
      <c r="L135" s="2"/>
      <c r="M135" s="2"/>
    </row>
    <row r="136" spans="1:13">
      <c r="A136" s="2"/>
      <c r="B136" s="2"/>
      <c r="C136" s="2"/>
      <c r="D136" s="2"/>
      <c r="E136" s="2"/>
      <c r="F136" s="2"/>
      <c r="G136" s="2"/>
      <c r="H136" s="2"/>
      <c r="I136" s="2"/>
      <c r="J136" s="2"/>
      <c r="K136" s="2"/>
      <c r="L136" s="2"/>
      <c r="M136" s="2"/>
    </row>
    <row r="137" spans="1:13">
      <c r="A137" s="2"/>
      <c r="B137" s="2"/>
      <c r="C137" s="2"/>
      <c r="D137" s="2"/>
      <c r="E137" s="2"/>
      <c r="F137" s="2"/>
      <c r="G137" s="2"/>
      <c r="H137" s="2"/>
      <c r="I137" s="2"/>
      <c r="J137" s="2"/>
      <c r="K137" s="2"/>
      <c r="L137" s="2"/>
      <c r="M137" s="2"/>
    </row>
    <row r="138" spans="1:13">
      <c r="A138" s="2"/>
      <c r="B138" s="2"/>
      <c r="C138" s="2"/>
      <c r="D138" s="2"/>
      <c r="E138" s="2"/>
      <c r="F138" s="2"/>
      <c r="G138" s="2"/>
      <c r="H138" s="2"/>
      <c r="I138" s="2"/>
      <c r="J138" s="2"/>
      <c r="K138" s="2"/>
      <c r="L138" s="2"/>
      <c r="M138" s="2"/>
    </row>
    <row r="139" spans="1:13">
      <c r="A139" s="2"/>
      <c r="B139" s="2"/>
      <c r="C139" s="2"/>
      <c r="D139" s="2"/>
      <c r="E139" s="2"/>
      <c r="F139" s="2"/>
      <c r="G139" s="2"/>
      <c r="H139" s="2"/>
      <c r="I139" s="2"/>
      <c r="J139" s="2"/>
      <c r="K139" s="2"/>
      <c r="L139" s="2"/>
      <c r="M139" s="2"/>
    </row>
    <row r="140" spans="1:13">
      <c r="A140" s="2"/>
      <c r="B140" s="2"/>
      <c r="C140" s="2"/>
      <c r="D140" s="2"/>
      <c r="E140" s="2"/>
      <c r="F140" s="2"/>
      <c r="G140" s="2"/>
      <c r="H140" s="2"/>
      <c r="I140" s="2"/>
      <c r="J140" s="2"/>
      <c r="K140" s="2"/>
      <c r="L140" s="2"/>
      <c r="M140" s="2"/>
    </row>
    <row r="141" spans="1:13">
      <c r="A141" s="2"/>
      <c r="B141" s="2"/>
      <c r="C141" s="2"/>
      <c r="D141" s="2"/>
      <c r="E141" s="2"/>
      <c r="F141" s="2"/>
      <c r="G141" s="2"/>
      <c r="H141" s="2"/>
      <c r="I141" s="2"/>
      <c r="J141" s="2"/>
      <c r="K141" s="2"/>
      <c r="L141" s="2"/>
      <c r="M141" s="2"/>
    </row>
    <row r="142" spans="1:13">
      <c r="A142" s="2"/>
      <c r="B142" s="2"/>
      <c r="C142" s="2"/>
      <c r="D142" s="2"/>
      <c r="E142" s="2"/>
      <c r="F142" s="2"/>
      <c r="G142" s="2"/>
      <c r="H142" s="2"/>
      <c r="I142" s="2"/>
      <c r="J142" s="2"/>
      <c r="K142" s="2"/>
      <c r="L142" s="2"/>
      <c r="M142" s="2"/>
    </row>
    <row r="143" spans="1:13">
      <c r="A143" s="2"/>
      <c r="B143" s="2"/>
      <c r="C143" s="2"/>
      <c r="D143" s="2"/>
      <c r="E143" s="2"/>
      <c r="F143" s="2"/>
      <c r="G143" s="2"/>
      <c r="H143" s="2"/>
      <c r="I143" s="2"/>
      <c r="J143" s="2"/>
      <c r="K143" s="2"/>
      <c r="L143" s="2"/>
      <c r="M143" s="2"/>
    </row>
    <row r="144" spans="1:13">
      <c r="A144" s="2"/>
      <c r="B144" s="2"/>
      <c r="C144" s="2"/>
      <c r="D144" s="2"/>
      <c r="E144" s="2"/>
      <c r="F144" s="2"/>
      <c r="G144" s="2"/>
      <c r="H144" s="2"/>
      <c r="I144" s="2"/>
      <c r="J144" s="2"/>
      <c r="K144" s="2"/>
      <c r="L144" s="2"/>
      <c r="M144" s="2"/>
    </row>
    <row r="145" spans="1:13">
      <c r="A145" s="2"/>
      <c r="B145" s="2"/>
      <c r="C145" s="2"/>
      <c r="D145" s="2"/>
      <c r="E145" s="2"/>
      <c r="F145" s="2"/>
      <c r="G145" s="2"/>
      <c r="H145" s="2"/>
      <c r="I145" s="2"/>
      <c r="J145" s="2"/>
      <c r="K145" s="2"/>
      <c r="L145" s="2"/>
      <c r="M145" s="2"/>
    </row>
    <row r="146" spans="1:13">
      <c r="A146" s="2"/>
      <c r="B146" s="2"/>
      <c r="C146" s="2"/>
      <c r="D146" s="2"/>
      <c r="E146" s="2"/>
      <c r="F146" s="2"/>
      <c r="G146" s="2"/>
      <c r="H146" s="2"/>
      <c r="I146" s="2"/>
      <c r="J146" s="2"/>
      <c r="K146" s="2"/>
      <c r="L146" s="2"/>
      <c r="M146" s="2"/>
    </row>
    <row r="147" spans="1:13">
      <c r="A147" s="2"/>
      <c r="B147" s="2"/>
      <c r="C147" s="2"/>
      <c r="D147" s="2"/>
      <c r="E147" s="2"/>
      <c r="F147" s="2"/>
      <c r="G147" s="2"/>
      <c r="H147" s="2"/>
      <c r="I147" s="2"/>
      <c r="J147" s="2"/>
      <c r="K147" s="2"/>
      <c r="L147" s="2"/>
      <c r="M147" s="2"/>
    </row>
    <row r="148" spans="1:13">
      <c r="A148" s="2"/>
      <c r="B148" s="2"/>
      <c r="C148" s="2"/>
      <c r="D148" s="2"/>
      <c r="E148" s="2"/>
      <c r="F148" s="2"/>
      <c r="G148" s="2"/>
      <c r="H148" s="2"/>
      <c r="I148" s="2"/>
      <c r="J148" s="2"/>
      <c r="K148" s="2"/>
      <c r="L148" s="2"/>
      <c r="M148" s="2"/>
    </row>
    <row r="149" spans="1:13">
      <c r="A149" s="2"/>
      <c r="B149" s="2"/>
      <c r="C149" s="2"/>
      <c r="D149" s="2"/>
      <c r="E149" s="2"/>
      <c r="F149" s="2"/>
      <c r="G149" s="2"/>
      <c r="H149" s="2"/>
      <c r="I149" s="2"/>
      <c r="J149" s="2"/>
      <c r="K149" s="2"/>
      <c r="L149" s="2"/>
      <c r="M149" s="2"/>
    </row>
    <row r="150" spans="1:13">
      <c r="A150" s="2"/>
      <c r="B150" s="2"/>
      <c r="C150" s="2"/>
      <c r="D150" s="2"/>
      <c r="E150" s="2"/>
      <c r="F150" s="2"/>
      <c r="G150" s="2"/>
      <c r="H150" s="2"/>
      <c r="I150" s="2"/>
      <c r="J150" s="2"/>
      <c r="K150" s="2"/>
      <c r="L150" s="2"/>
      <c r="M150" s="2"/>
    </row>
    <row r="151" spans="1:13">
      <c r="A151" s="2"/>
      <c r="B151" s="2"/>
      <c r="C151" s="2"/>
      <c r="D151" s="2"/>
      <c r="E151" s="2"/>
      <c r="F151" s="2"/>
      <c r="G151" s="2"/>
      <c r="H151" s="2"/>
      <c r="I151" s="2"/>
      <c r="J151" s="2"/>
      <c r="K151" s="2"/>
      <c r="L151" s="2"/>
      <c r="M151" s="2"/>
    </row>
    <row r="152" spans="1:13">
      <c r="A152" s="2"/>
      <c r="B152" s="2"/>
      <c r="C152" s="2"/>
      <c r="D152" s="2"/>
      <c r="E152" s="2"/>
      <c r="F152" s="2"/>
      <c r="G152" s="2"/>
      <c r="H152" s="2"/>
      <c r="I152" s="2"/>
      <c r="J152" s="2"/>
      <c r="K152" s="2"/>
      <c r="L152" s="2"/>
      <c r="M152" s="2"/>
    </row>
    <row r="153" spans="1:13">
      <c r="A153" s="2"/>
      <c r="B153" s="2"/>
      <c r="C153" s="2"/>
      <c r="D153" s="2"/>
      <c r="E153" s="2"/>
      <c r="F153" s="2"/>
      <c r="G153" s="2"/>
      <c r="H153" s="2"/>
      <c r="I153" s="2"/>
      <c r="J153" s="2"/>
      <c r="K153" s="2"/>
      <c r="L153" s="2"/>
      <c r="M153" s="2"/>
    </row>
    <row r="154" spans="1:13">
      <c r="A154" s="2"/>
      <c r="B154" s="2"/>
      <c r="C154" s="2"/>
      <c r="D154" s="2"/>
      <c r="E154" s="2"/>
      <c r="F154" s="2"/>
      <c r="G154" s="2"/>
      <c r="H154" s="2"/>
      <c r="I154" s="2"/>
      <c r="J154" s="2"/>
      <c r="K154" s="2"/>
      <c r="L154" s="2"/>
      <c r="M154" s="2"/>
    </row>
    <row r="155" spans="1:13">
      <c r="A155" s="2"/>
      <c r="B155" s="2"/>
      <c r="C155" s="2"/>
      <c r="D155" s="2"/>
      <c r="E155" s="2"/>
      <c r="F155" s="2"/>
      <c r="G155" s="2"/>
      <c r="H155" s="2"/>
      <c r="I155" s="2"/>
      <c r="J155" s="2"/>
      <c r="K155" s="2"/>
      <c r="L155" s="2"/>
      <c r="M155" s="2"/>
    </row>
    <row r="156" spans="1:13">
      <c r="A156" s="2"/>
      <c r="B156" s="2"/>
      <c r="C156" s="2"/>
      <c r="D156" s="2"/>
      <c r="E156" s="2"/>
      <c r="F156" s="2"/>
      <c r="G156" s="2"/>
      <c r="H156" s="2"/>
      <c r="I156" s="2"/>
      <c r="J156" s="2"/>
      <c r="K156" s="2"/>
      <c r="L156" s="2"/>
      <c r="M156" s="2"/>
    </row>
    <row r="157" spans="1:13">
      <c r="A157" s="2"/>
      <c r="B157" s="2"/>
      <c r="C157" s="2"/>
      <c r="D157" s="2"/>
      <c r="E157" s="2"/>
      <c r="F157" s="2"/>
      <c r="G157" s="2"/>
      <c r="H157" s="2"/>
      <c r="I157" s="2"/>
      <c r="J157" s="2"/>
      <c r="K157" s="2"/>
      <c r="L157" s="2"/>
      <c r="M157" s="2"/>
    </row>
    <row r="158" spans="1:13">
      <c r="A158" s="2"/>
      <c r="B158" s="2"/>
      <c r="C158" s="2"/>
      <c r="D158" s="2"/>
      <c r="E158" s="2"/>
      <c r="F158" s="2"/>
      <c r="G158" s="2"/>
      <c r="H158" s="2"/>
      <c r="I158" s="2"/>
      <c r="J158" s="2"/>
      <c r="K158" s="2"/>
      <c r="L158" s="2"/>
      <c r="M158" s="2"/>
    </row>
    <row r="159" spans="1:13">
      <c r="A159" s="2"/>
      <c r="B159" s="2"/>
      <c r="C159" s="2"/>
      <c r="D159" s="2"/>
      <c r="E159" s="2"/>
      <c r="F159" s="2"/>
      <c r="G159" s="2"/>
      <c r="H159" s="2"/>
      <c r="I159" s="2"/>
      <c r="J159" s="2"/>
      <c r="K159" s="2"/>
      <c r="L159" s="2"/>
      <c r="M159" s="2"/>
    </row>
    <row r="160" spans="1:13">
      <c r="A160" s="2"/>
      <c r="B160" s="2"/>
      <c r="C160" s="2"/>
      <c r="D160" s="2"/>
      <c r="E160" s="2"/>
      <c r="F160" s="2"/>
      <c r="G160" s="2"/>
      <c r="H160" s="2"/>
      <c r="I160" s="2"/>
      <c r="J160" s="2"/>
      <c r="K160" s="2"/>
      <c r="L160" s="2"/>
      <c r="M160" s="2"/>
    </row>
    <row r="161" spans="1:13">
      <c r="A161" s="2"/>
      <c r="B161" s="2"/>
      <c r="C161" s="2"/>
      <c r="D161" s="2"/>
      <c r="E161" s="2"/>
      <c r="F161" s="2"/>
      <c r="G161" s="2"/>
      <c r="H161" s="2"/>
      <c r="I161" s="2"/>
      <c r="J161" s="2"/>
      <c r="K161" s="2"/>
      <c r="L161" s="2"/>
      <c r="M161" s="2"/>
    </row>
    <row r="162" spans="1:13">
      <c r="A162" s="2"/>
      <c r="B162" s="2"/>
      <c r="C162" s="2"/>
      <c r="D162" s="2"/>
      <c r="E162" s="2"/>
      <c r="F162" s="2"/>
      <c r="G162" s="2"/>
      <c r="H162" s="2"/>
      <c r="I162" s="2"/>
      <c r="J162" s="2"/>
      <c r="K162" s="2"/>
      <c r="L162" s="2"/>
      <c r="M162" s="2"/>
    </row>
    <row r="163" spans="1:13">
      <c r="A163" s="2"/>
      <c r="B163" s="2"/>
      <c r="C163" s="2"/>
      <c r="D163" s="2"/>
      <c r="E163" s="2"/>
      <c r="F163" s="2"/>
      <c r="G163" s="2"/>
      <c r="H163" s="2"/>
      <c r="I163" s="2"/>
      <c r="J163" s="2"/>
      <c r="K163" s="2"/>
      <c r="L163" s="2"/>
      <c r="M163" s="2"/>
    </row>
    <row r="164" spans="1:13">
      <c r="A164" s="2"/>
      <c r="B164" s="2"/>
      <c r="C164" s="2"/>
      <c r="D164" s="2"/>
      <c r="E164" s="2"/>
      <c r="F164" s="2"/>
      <c r="G164" s="2"/>
      <c r="H164" s="2"/>
      <c r="I164" s="2"/>
      <c r="J164" s="2"/>
      <c r="K164" s="2"/>
      <c r="L164" s="2"/>
      <c r="M164" s="2"/>
    </row>
    <row r="165" spans="1:13">
      <c r="A165" s="2"/>
      <c r="B165" s="2"/>
      <c r="C165" s="2"/>
      <c r="D165" s="2"/>
      <c r="E165" s="2"/>
      <c r="F165" s="2"/>
      <c r="G165" s="2"/>
      <c r="H165" s="2"/>
      <c r="I165" s="2"/>
      <c r="J165" s="2"/>
      <c r="K165" s="2"/>
      <c r="L165" s="2"/>
      <c r="M165" s="2"/>
    </row>
    <row r="166" spans="1:13">
      <c r="A166" s="2"/>
      <c r="B166" s="2"/>
      <c r="C166" s="2"/>
      <c r="D166" s="2"/>
      <c r="E166" s="2"/>
      <c r="F166" s="2"/>
      <c r="G166" s="2"/>
      <c r="H166" s="2"/>
      <c r="I166" s="2"/>
      <c r="J166" s="2"/>
      <c r="K166" s="2"/>
      <c r="L166" s="2"/>
      <c r="M166" s="2"/>
    </row>
    <row r="167" spans="1:13">
      <c r="A167" s="2"/>
      <c r="B167" s="2"/>
      <c r="C167" s="2"/>
      <c r="D167" s="2"/>
      <c r="E167" s="2"/>
      <c r="F167" s="2"/>
      <c r="G167" s="2"/>
      <c r="H167" s="2"/>
      <c r="I167" s="2"/>
      <c r="J167" s="2"/>
      <c r="K167" s="2"/>
      <c r="L167" s="2"/>
      <c r="M167" s="2"/>
    </row>
    <row r="168" spans="1:13">
      <c r="A168" s="2"/>
      <c r="B168" s="2"/>
      <c r="C168" s="2"/>
      <c r="D168" s="2"/>
      <c r="E168" s="2"/>
      <c r="F168" s="2"/>
      <c r="G168" s="2"/>
      <c r="H168" s="2"/>
      <c r="I168" s="2"/>
      <c r="J168" s="2"/>
      <c r="K168" s="2"/>
      <c r="L168" s="2"/>
      <c r="M168" s="2"/>
    </row>
    <row r="169" spans="1:13">
      <c r="A169" s="2"/>
      <c r="B169" s="2"/>
      <c r="C169" s="2"/>
      <c r="D169" s="2"/>
      <c r="E169" s="2"/>
      <c r="F169" s="2"/>
      <c r="G169" s="2"/>
      <c r="H169" s="2"/>
      <c r="I169" s="2"/>
      <c r="J169" s="2"/>
      <c r="K169" s="2"/>
      <c r="L169" s="2"/>
      <c r="M169" s="2"/>
    </row>
    <row r="170" spans="1:13">
      <c r="A170" s="2"/>
      <c r="B170" s="2"/>
      <c r="C170" s="2"/>
      <c r="D170" s="2"/>
      <c r="E170" s="2"/>
      <c r="F170" s="2"/>
      <c r="G170" s="2"/>
      <c r="H170" s="2"/>
      <c r="I170" s="2"/>
      <c r="J170" s="2"/>
      <c r="K170" s="2"/>
      <c r="L170" s="2"/>
      <c r="M170" s="2"/>
    </row>
    <row r="171" spans="1:13">
      <c r="A171" s="2"/>
      <c r="B171" s="2"/>
      <c r="C171" s="2"/>
      <c r="D171" s="2"/>
      <c r="E171" s="2"/>
      <c r="F171" s="2"/>
      <c r="G171" s="2"/>
      <c r="H171" s="2"/>
      <c r="I171" s="2"/>
      <c r="J171" s="2"/>
      <c r="K171" s="2"/>
      <c r="L171" s="2"/>
      <c r="M171" s="2"/>
    </row>
    <row r="172" spans="1:13">
      <c r="A172" s="2"/>
      <c r="B172" s="2"/>
      <c r="C172" s="2"/>
      <c r="D172" s="2"/>
      <c r="E172" s="2"/>
      <c r="F172" s="2"/>
      <c r="G172" s="2"/>
      <c r="H172" s="2"/>
      <c r="I172" s="2"/>
      <c r="J172" s="2"/>
      <c r="K172" s="2"/>
      <c r="L172" s="2"/>
      <c r="M172" s="2"/>
    </row>
    <row r="173" spans="1:13">
      <c r="A173" s="2"/>
      <c r="B173" s="2"/>
      <c r="C173" s="2"/>
      <c r="D173" s="2"/>
      <c r="E173" s="2"/>
      <c r="F173" s="2"/>
      <c r="G173" s="2"/>
      <c r="H173" s="2"/>
      <c r="I173" s="2"/>
      <c r="J173" s="2"/>
      <c r="K173" s="2"/>
      <c r="L173" s="2"/>
      <c r="M173" s="2"/>
    </row>
    <row r="174" spans="1:13">
      <c r="A174" s="2"/>
      <c r="B174" s="2"/>
      <c r="C174" s="2"/>
      <c r="D174" s="2"/>
      <c r="E174" s="2"/>
      <c r="F174" s="2"/>
      <c r="G174" s="2"/>
      <c r="H174" s="2"/>
      <c r="I174" s="2"/>
      <c r="J174" s="2"/>
      <c r="K174" s="2"/>
      <c r="L174" s="2"/>
      <c r="M174" s="2"/>
    </row>
    <row r="175" spans="1:13">
      <c r="A175" s="2"/>
      <c r="B175" s="2"/>
      <c r="C175" s="2"/>
      <c r="D175" s="2"/>
      <c r="E175" s="2"/>
      <c r="F175" s="2"/>
      <c r="G175" s="2"/>
      <c r="H175" s="2"/>
      <c r="I175" s="2"/>
      <c r="J175" s="2"/>
      <c r="K175" s="2"/>
      <c r="L175" s="2"/>
      <c r="M175" s="2"/>
    </row>
    <row r="176" spans="1:13">
      <c r="A176" s="2"/>
      <c r="B176" s="2"/>
      <c r="C176" s="2"/>
      <c r="D176" s="2"/>
      <c r="E176" s="2"/>
      <c r="F176" s="2"/>
      <c r="G176" s="2"/>
      <c r="H176" s="2"/>
      <c r="I176" s="2"/>
      <c r="J176" s="2"/>
      <c r="K176" s="2"/>
      <c r="L176" s="2"/>
      <c r="M176" s="2"/>
    </row>
    <row r="177" spans="1:13">
      <c r="A177" s="2"/>
      <c r="B177" s="2"/>
      <c r="C177" s="2"/>
      <c r="D177" s="2"/>
      <c r="E177" s="2"/>
      <c r="F177" s="2"/>
      <c r="G177" s="2"/>
      <c r="H177" s="2"/>
      <c r="I177" s="2"/>
      <c r="J177" s="2"/>
      <c r="K177" s="2"/>
      <c r="L177" s="2"/>
      <c r="M177" s="2"/>
    </row>
    <row r="178" spans="1:13">
      <c r="A178" s="2"/>
      <c r="B178" s="2"/>
      <c r="C178" s="2"/>
      <c r="D178" s="2"/>
      <c r="E178" s="2"/>
      <c r="F178" s="2"/>
      <c r="G178" s="2"/>
      <c r="H178" s="2"/>
      <c r="I178" s="2"/>
      <c r="J178" s="2"/>
      <c r="K178" s="2"/>
      <c r="L178" s="2"/>
      <c r="M178" s="2"/>
    </row>
    <row r="179" spans="1:13">
      <c r="A179" s="2"/>
      <c r="B179" s="2"/>
      <c r="C179" s="2"/>
      <c r="D179" s="2"/>
      <c r="E179" s="2"/>
      <c r="F179" s="2"/>
      <c r="G179" s="2"/>
      <c r="H179" s="2"/>
      <c r="I179" s="2"/>
      <c r="J179" s="2"/>
      <c r="K179" s="2"/>
      <c r="L179" s="2"/>
      <c r="M179" s="2"/>
    </row>
    <row r="180" spans="1:13">
      <c r="A180" s="2"/>
      <c r="B180" s="2"/>
      <c r="C180" s="2"/>
      <c r="D180" s="2"/>
      <c r="E180" s="2"/>
      <c r="F180" s="2"/>
      <c r="G180" s="2"/>
      <c r="H180" s="2"/>
      <c r="I180" s="2"/>
      <c r="J180" s="2"/>
      <c r="K180" s="2"/>
      <c r="L180" s="2"/>
      <c r="M180" s="2"/>
    </row>
    <row r="181" spans="1:13">
      <c r="A181" s="2"/>
      <c r="B181" s="2"/>
      <c r="C181" s="2"/>
      <c r="D181" s="2"/>
      <c r="E181" s="2"/>
      <c r="F181" s="2"/>
      <c r="G181" s="2"/>
      <c r="H181" s="2"/>
      <c r="I181" s="2"/>
      <c r="J181" s="2"/>
      <c r="K181" s="2"/>
      <c r="L181" s="2"/>
      <c r="M181" s="2"/>
    </row>
    <row r="182" spans="1:13">
      <c r="A182" s="2"/>
      <c r="B182" s="2"/>
      <c r="C182" s="2"/>
      <c r="D182" s="2"/>
      <c r="E182" s="2"/>
      <c r="F182" s="2"/>
      <c r="G182" s="2"/>
      <c r="H182" s="2"/>
      <c r="I182" s="2"/>
      <c r="J182" s="2"/>
      <c r="K182" s="2"/>
      <c r="L182" s="2"/>
      <c r="M182" s="2"/>
    </row>
    <row r="183" spans="1:13">
      <c r="A183" s="2"/>
      <c r="B183" s="2"/>
      <c r="C183" s="2"/>
      <c r="D183" s="2"/>
      <c r="E183" s="2"/>
      <c r="F183" s="2"/>
      <c r="G183" s="2"/>
      <c r="H183" s="2"/>
      <c r="I183" s="2"/>
      <c r="J183" s="2"/>
      <c r="K183" s="2"/>
      <c r="L183" s="2"/>
      <c r="M183" s="2"/>
    </row>
    <row r="184" spans="1:13">
      <c r="A184" s="2"/>
      <c r="B184" s="2"/>
      <c r="C184" s="2"/>
      <c r="D184" s="2"/>
      <c r="E184" s="2"/>
      <c r="F184" s="2"/>
      <c r="G184" s="2"/>
      <c r="H184" s="2"/>
      <c r="I184" s="2"/>
      <c r="J184" s="2"/>
      <c r="K184" s="2"/>
      <c r="L184" s="2"/>
      <c r="M184" s="2"/>
    </row>
    <row r="185" spans="1:13">
      <c r="A185" s="2"/>
      <c r="B185" s="2"/>
      <c r="C185" s="2"/>
      <c r="D185" s="2"/>
      <c r="E185" s="2"/>
      <c r="F185" s="2"/>
      <c r="G185" s="2"/>
      <c r="H185" s="2"/>
      <c r="I185" s="2"/>
      <c r="J185" s="2"/>
      <c r="K185" s="2"/>
      <c r="L185" s="2"/>
      <c r="M185" s="2"/>
    </row>
    <row r="186" spans="1:13">
      <c r="A186" s="2"/>
      <c r="B186" s="2"/>
      <c r="C186" s="2"/>
      <c r="D186" s="2"/>
      <c r="E186" s="2"/>
      <c r="F186" s="2"/>
      <c r="G186" s="2"/>
      <c r="H186" s="2"/>
      <c r="I186" s="2"/>
      <c r="J186" s="2"/>
      <c r="K186" s="2"/>
      <c r="L186" s="2"/>
      <c r="M186" s="2"/>
    </row>
    <row r="187" spans="1:13">
      <c r="A187" s="2"/>
      <c r="B187" s="2"/>
      <c r="C187" s="2"/>
      <c r="D187" s="2"/>
      <c r="E187" s="2"/>
      <c r="F187" s="2"/>
      <c r="G187" s="2"/>
      <c r="H187" s="2"/>
      <c r="I187" s="2"/>
      <c r="J187" s="2"/>
      <c r="K187" s="2"/>
      <c r="L187" s="2"/>
      <c r="M187" s="2"/>
    </row>
    <row r="188" spans="1:13">
      <c r="A188" s="2"/>
      <c r="B188" s="2"/>
      <c r="C188" s="2"/>
      <c r="D188" s="2"/>
      <c r="E188" s="2"/>
      <c r="F188" s="2"/>
      <c r="G188" s="2"/>
      <c r="H188" s="2"/>
      <c r="I188" s="2"/>
      <c r="J188" s="2"/>
      <c r="K188" s="2"/>
      <c r="L188" s="2"/>
      <c r="M188" s="2"/>
    </row>
    <row r="189" spans="1:13">
      <c r="A189" s="2"/>
      <c r="B189" s="2"/>
      <c r="C189" s="2"/>
      <c r="D189" s="2"/>
      <c r="E189" s="2"/>
      <c r="F189" s="2"/>
      <c r="G189" s="2"/>
      <c r="H189" s="2"/>
      <c r="I189" s="2"/>
      <c r="J189" s="2"/>
      <c r="K189" s="2"/>
      <c r="L189" s="2"/>
      <c r="M189" s="2"/>
    </row>
    <row r="190" spans="1:13">
      <c r="A190" s="2"/>
      <c r="B190" s="2"/>
      <c r="C190" s="2"/>
      <c r="D190" s="2"/>
      <c r="E190" s="2"/>
      <c r="F190" s="2"/>
      <c r="G190" s="2"/>
      <c r="H190" s="2"/>
      <c r="I190" s="2"/>
      <c r="J190" s="2"/>
      <c r="K190" s="2"/>
      <c r="L190" s="2"/>
      <c r="M190" s="2"/>
    </row>
    <row r="191" spans="1:13">
      <c r="A191" s="2"/>
      <c r="B191" s="2"/>
      <c r="C191" s="2"/>
      <c r="D191" s="2"/>
      <c r="E191" s="2"/>
      <c r="F191" s="2"/>
      <c r="G191" s="2"/>
      <c r="H191" s="2"/>
      <c r="I191" s="2"/>
      <c r="J191" s="2"/>
      <c r="K191" s="2"/>
      <c r="L191" s="2"/>
      <c r="M191" s="2"/>
    </row>
    <row r="192" spans="1:13">
      <c r="A192" s="2"/>
      <c r="B192" s="2"/>
      <c r="C192" s="2"/>
      <c r="D192" s="2"/>
      <c r="E192" s="2"/>
      <c r="F192" s="2"/>
      <c r="G192" s="2"/>
      <c r="H192" s="2"/>
      <c r="I192" s="2"/>
      <c r="J192" s="2"/>
      <c r="K192" s="2"/>
      <c r="L192" s="2"/>
      <c r="M192" s="2"/>
    </row>
    <row r="193" spans="1:13">
      <c r="A193" s="2"/>
      <c r="B193" s="2"/>
      <c r="C193" s="2"/>
      <c r="D193" s="2"/>
      <c r="E193" s="2"/>
      <c r="F193" s="2"/>
      <c r="G193" s="2"/>
      <c r="H193" s="2"/>
      <c r="I193" s="2"/>
      <c r="J193" s="2"/>
      <c r="K193" s="2"/>
      <c r="L193" s="2"/>
      <c r="M193" s="2"/>
    </row>
    <row r="194" spans="1:13">
      <c r="A194" s="2"/>
      <c r="B194" s="2"/>
      <c r="C194" s="2"/>
      <c r="D194" s="2"/>
      <c r="E194" s="2"/>
      <c r="F194" s="2"/>
      <c r="G194" s="2"/>
      <c r="H194" s="2"/>
      <c r="I194" s="2"/>
      <c r="J194" s="2"/>
      <c r="K194" s="2"/>
      <c r="L194" s="2"/>
      <c r="M194" s="2"/>
    </row>
    <row r="195" spans="1:13">
      <c r="A195" s="2"/>
      <c r="B195" s="2"/>
      <c r="C195" s="2"/>
      <c r="D195" s="2"/>
      <c r="E195" s="2"/>
      <c r="F195" s="2"/>
      <c r="G195" s="2"/>
      <c r="H195" s="2"/>
      <c r="I195" s="2"/>
      <c r="J195" s="2"/>
      <c r="K195" s="2"/>
      <c r="L195" s="2"/>
      <c r="M195" s="2"/>
    </row>
    <row r="196" spans="1:13">
      <c r="A196" s="2"/>
      <c r="B196" s="2"/>
      <c r="C196" s="2"/>
      <c r="D196" s="2"/>
      <c r="E196" s="2"/>
      <c r="F196" s="2"/>
      <c r="G196" s="2"/>
      <c r="H196" s="2"/>
      <c r="I196" s="2"/>
      <c r="J196" s="2"/>
      <c r="K196" s="2"/>
      <c r="L196" s="2"/>
      <c r="M196" s="2"/>
    </row>
    <row r="197" spans="1:13">
      <c r="A197" s="2"/>
      <c r="B197" s="2"/>
      <c r="C197" s="2"/>
      <c r="D197" s="2"/>
      <c r="E197" s="2"/>
      <c r="F197" s="2"/>
      <c r="G197" s="2"/>
      <c r="H197" s="2"/>
      <c r="I197" s="2"/>
      <c r="J197" s="2"/>
      <c r="K197" s="2"/>
      <c r="L197" s="2"/>
      <c r="M197" s="2"/>
    </row>
    <row r="198" spans="1:13">
      <c r="A198" s="2"/>
      <c r="B198" s="2"/>
      <c r="C198" s="2"/>
      <c r="D198" s="2"/>
      <c r="E198" s="2"/>
      <c r="F198" s="2"/>
      <c r="G198" s="2"/>
      <c r="H198" s="2"/>
      <c r="I198" s="2"/>
      <c r="J198" s="2"/>
      <c r="K198" s="2"/>
      <c r="L198" s="2"/>
      <c r="M198" s="2"/>
    </row>
    <row r="199" spans="1:13">
      <c r="A199" s="2"/>
      <c r="B199" s="2"/>
      <c r="C199" s="2"/>
      <c r="D199" s="2"/>
      <c r="E199" s="2"/>
      <c r="F199" s="2"/>
      <c r="G199" s="2"/>
      <c r="H199" s="2"/>
      <c r="I199" s="2"/>
      <c r="J199" s="2"/>
      <c r="K199" s="2"/>
      <c r="L199" s="2"/>
      <c r="M199" s="2"/>
    </row>
    <row r="200" spans="1:13">
      <c r="A200" s="2"/>
      <c r="B200" s="2"/>
      <c r="C200" s="2"/>
      <c r="D200" s="2"/>
      <c r="E200" s="2"/>
      <c r="F200" s="2"/>
      <c r="G200" s="2"/>
      <c r="H200" s="2"/>
      <c r="I200" s="2"/>
      <c r="J200" s="2"/>
      <c r="K200" s="2"/>
      <c r="L200" s="2"/>
      <c r="M200" s="2"/>
    </row>
  </sheetData>
  <sheetProtection algorithmName="SHA-256" hashValue="O6KYqMa34DdTlcwqvpMHz+0rMICwppkSR3MHR/3Y6DQ=" saltValue="EcGGTAvTgzTmflb8r+15Cw==" spinCount="100000" sheet="1" formatRows="0"/>
  <mergeCells count="30">
    <mergeCell ref="B11:L11"/>
    <mergeCell ref="B22:L22"/>
    <mergeCell ref="B14:L14"/>
    <mergeCell ref="B21:L21"/>
    <mergeCell ref="B15:L15"/>
    <mergeCell ref="B18:L18"/>
    <mergeCell ref="B17:L17"/>
    <mergeCell ref="B16:L16"/>
    <mergeCell ref="B19:L19"/>
    <mergeCell ref="B6:L6"/>
    <mergeCell ref="B7:L7"/>
    <mergeCell ref="B8:L8"/>
    <mergeCell ref="B9:L9"/>
    <mergeCell ref="B10:L10"/>
    <mergeCell ref="B3:L3"/>
    <mergeCell ref="I28:J29"/>
    <mergeCell ref="K28:L29"/>
    <mergeCell ref="C24:H25"/>
    <mergeCell ref="I24:J25"/>
    <mergeCell ref="K24:L25"/>
    <mergeCell ref="C26:H27"/>
    <mergeCell ref="I26:J27"/>
    <mergeCell ref="K26:L27"/>
    <mergeCell ref="C28:H29"/>
    <mergeCell ref="C23:H23"/>
    <mergeCell ref="I23:J23"/>
    <mergeCell ref="K23:L23"/>
    <mergeCell ref="B4:L4"/>
    <mergeCell ref="B12:L12"/>
    <mergeCell ref="B13:L13"/>
  </mergeCells>
  <dataValidations count="2">
    <dataValidation type="textLength" errorStyle="information" operator="lessThan" allowBlank="1" showInputMessage="1" showErrorMessage="1" error="Response must be less than 300 characters" sqref="B28 B26 B24" xr:uid="{00000000-0002-0000-1A00-000000000000}">
      <formula1>301</formula1>
    </dataValidation>
    <dataValidation type="textLength" errorStyle="information" operator="lessThan" allowBlank="1" showInputMessage="1" showErrorMessage="1" error="Response must be less than 800 characters" sqref="C24:H29" xr:uid="{00000000-0002-0000-1A00-000001000000}">
      <formula1>801</formula1>
    </dataValidation>
  </dataValidations>
  <hyperlinks>
    <hyperlink ref="B15:L15" r:id="rId1" location="in-this-section" display="The Supervision and Support Relationship: A Guide for Supervisors and Workers provides advice on how supervisors can establish a collaborative, developmental relationship with the worker. For more detailed advice refer to:" xr:uid="{00000000-0004-0000-1A00-000000000000}"/>
    <hyperlink ref="B4:L4" r:id="rId2" location="mgr_manageOthers_0_0" display="The Framework offers several 'organisational capabilities' relevant to this area:" xr:uid="{00000000-0004-0000-1A00-000001000000}"/>
    <hyperlink ref="B18:L18" r:id="rId3" display="•  Learning and Capability Development: A Guide for Supervisors " xr:uid="{00000000-0004-0000-1A00-000002000000}"/>
    <hyperlink ref="B17:L17" r:id="rId4" display="•  Learning and Capability Development: A Guide for Supervisors " xr:uid="{00000000-0004-0000-1A00-000003000000}"/>
    <hyperlink ref="B16:L16" r:id="rId5" location="in-this-section" display="•  Learning and Capability Development: A Guide for Supervisors " xr:uid="{00000000-0004-0000-1A00-000004000000}"/>
    <hyperlink ref="B19:L19" r:id="rId6" display="https://workforcecapability.ndiscommission.gov.au/tools-and-resources/career-development" xr:uid="{00000000-0004-0000-1A00-000005000000}"/>
  </hyperlinks>
  <pageMargins left="0.7" right="0.7" top="0.75" bottom="0.75" header="0.3" footer="0.3"/>
  <pageSetup paperSize="304" orientation="portrait" r:id="rId7"/>
  <drawing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275D3A"/>
  </sheetPr>
  <dimension ref="A1:AK96"/>
  <sheetViews>
    <sheetView showGridLines="0" zoomScaleNormal="100" workbookViewId="0"/>
  </sheetViews>
  <sheetFormatPr defaultColWidth="9.453125" defaultRowHeight="14.5"/>
  <cols>
    <col min="2" max="2" width="44.1796875" customWidth="1"/>
    <col min="3" max="8" width="9.453125" customWidth="1"/>
    <col min="14" max="37" width="9.453125" style="2"/>
  </cols>
  <sheetData>
    <row r="1" spans="1:37" ht="94.5" customHeight="1">
      <c r="A1" s="2"/>
      <c r="B1" s="2"/>
      <c r="C1" s="2"/>
      <c r="D1" s="2"/>
      <c r="E1" s="2"/>
      <c r="F1" s="2"/>
      <c r="G1" s="2"/>
      <c r="H1" s="2"/>
      <c r="I1" s="2"/>
      <c r="J1" s="2"/>
      <c r="K1" s="2"/>
      <c r="L1" s="2"/>
      <c r="M1" s="2"/>
    </row>
    <row r="2" spans="1:37" ht="145.5" customHeight="1">
      <c r="A2" s="2"/>
      <c r="B2" s="371" t="s">
        <v>536</v>
      </c>
      <c r="C2" s="2"/>
      <c r="D2" s="2"/>
      <c r="E2" s="2"/>
      <c r="F2" s="2"/>
      <c r="G2" s="2"/>
      <c r="H2" s="2"/>
      <c r="I2" s="2"/>
      <c r="J2" s="2"/>
      <c r="K2" s="2"/>
      <c r="L2" s="2"/>
      <c r="M2" s="2"/>
    </row>
    <row r="3" spans="1:37" s="395" customFormat="1" ht="71.5" customHeight="1">
      <c r="A3" s="2"/>
      <c r="B3" s="847" t="s">
        <v>620</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c r="AH3" s="38"/>
      <c r="AI3" s="38"/>
      <c r="AJ3" s="38"/>
      <c r="AK3" s="38"/>
    </row>
    <row r="4" spans="1:37" s="395" customFormat="1" ht="46" customHeight="1">
      <c r="A4" s="2"/>
      <c r="B4" s="848" t="s">
        <v>599</v>
      </c>
      <c r="C4" s="848"/>
      <c r="D4" s="848"/>
      <c r="E4" s="848"/>
      <c r="F4" s="848"/>
      <c r="G4" s="848"/>
      <c r="H4" s="848"/>
      <c r="I4" s="848"/>
      <c r="J4" s="848"/>
      <c r="K4" s="848"/>
      <c r="L4" s="848"/>
      <c r="M4" s="396"/>
      <c r="N4" s="38"/>
      <c r="O4" s="38"/>
      <c r="P4" s="38"/>
      <c r="Q4" s="38"/>
      <c r="R4" s="38"/>
      <c r="S4" s="38"/>
      <c r="T4" s="38"/>
      <c r="U4" s="38"/>
      <c r="V4" s="38"/>
      <c r="W4" s="38"/>
      <c r="X4" s="38"/>
      <c r="Y4" s="38"/>
      <c r="Z4" s="38"/>
      <c r="AA4" s="38"/>
      <c r="AB4" s="38"/>
      <c r="AC4" s="38"/>
      <c r="AD4" s="38"/>
      <c r="AE4" s="38"/>
      <c r="AF4" s="38"/>
      <c r="AG4" s="38"/>
      <c r="AH4" s="38"/>
      <c r="AI4" s="38"/>
      <c r="AJ4" s="38"/>
      <c r="AK4" s="38"/>
    </row>
    <row r="5" spans="1:37" s="395" customFormat="1" ht="7.5" customHeight="1">
      <c r="A5" s="2"/>
      <c r="B5" s="398"/>
      <c r="C5" s="398"/>
      <c r="D5" s="398"/>
      <c r="E5" s="398"/>
      <c r="F5" s="398"/>
      <c r="G5" s="398"/>
      <c r="H5" s="398"/>
      <c r="I5" s="398"/>
      <c r="J5" s="398"/>
      <c r="K5" s="398"/>
      <c r="L5" s="398"/>
      <c r="M5" s="396"/>
      <c r="N5" s="38"/>
      <c r="O5" s="38"/>
      <c r="P5" s="38"/>
      <c r="Q5" s="38"/>
      <c r="R5" s="38"/>
      <c r="S5" s="38"/>
      <c r="T5" s="38"/>
      <c r="U5" s="38"/>
      <c r="V5" s="38"/>
      <c r="W5" s="38"/>
      <c r="X5" s="38"/>
      <c r="Y5" s="38"/>
      <c r="Z5" s="38"/>
      <c r="AA5" s="38"/>
      <c r="AB5" s="38"/>
      <c r="AC5" s="38"/>
      <c r="AD5" s="38"/>
      <c r="AE5" s="38"/>
      <c r="AF5" s="38"/>
      <c r="AG5" s="38"/>
      <c r="AH5" s="38"/>
      <c r="AI5" s="38"/>
      <c r="AJ5" s="38"/>
      <c r="AK5" s="38"/>
    </row>
    <row r="6" spans="1:37" s="395" customFormat="1" ht="53.5" customHeight="1">
      <c r="A6" s="2"/>
      <c r="B6" s="836" t="s">
        <v>704</v>
      </c>
      <c r="C6" s="836"/>
      <c r="D6" s="836"/>
      <c r="E6" s="836"/>
      <c r="F6" s="836"/>
      <c r="G6" s="836"/>
      <c r="H6" s="836"/>
      <c r="I6" s="836"/>
      <c r="J6" s="836"/>
      <c r="K6" s="836"/>
      <c r="L6" s="836"/>
      <c r="M6" s="400"/>
      <c r="N6" s="38"/>
      <c r="O6" s="38"/>
      <c r="P6" s="38"/>
      <c r="Q6" s="38"/>
      <c r="R6" s="38"/>
      <c r="S6" s="38"/>
      <c r="T6" s="38"/>
      <c r="U6" s="38"/>
      <c r="V6" s="38"/>
      <c r="W6" s="38"/>
      <c r="X6" s="38"/>
      <c r="Y6" s="38"/>
      <c r="Z6" s="38"/>
      <c r="AA6" s="38"/>
      <c r="AB6" s="38"/>
      <c r="AC6" s="38"/>
      <c r="AD6" s="38"/>
      <c r="AE6" s="38"/>
      <c r="AF6" s="38"/>
      <c r="AG6" s="38"/>
      <c r="AH6" s="38"/>
      <c r="AI6" s="38"/>
      <c r="AJ6" s="38"/>
      <c r="AK6" s="38"/>
    </row>
    <row r="7" spans="1:37" ht="53.5" customHeight="1">
      <c r="A7" s="2"/>
      <c r="B7" s="836" t="s">
        <v>717</v>
      </c>
      <c r="C7" s="836"/>
      <c r="D7" s="836"/>
      <c r="E7" s="836"/>
      <c r="F7" s="836"/>
      <c r="G7" s="836"/>
      <c r="H7" s="836"/>
      <c r="I7" s="836"/>
      <c r="J7" s="836"/>
      <c r="K7" s="836"/>
      <c r="L7" s="836"/>
      <c r="M7" s="400"/>
    </row>
    <row r="8" spans="1:37" s="397" customFormat="1" ht="53.5" customHeight="1">
      <c r="A8" s="2"/>
      <c r="B8" s="836" t="s">
        <v>706</v>
      </c>
      <c r="C8" s="836"/>
      <c r="D8" s="836"/>
      <c r="E8" s="836"/>
      <c r="F8" s="836"/>
      <c r="G8" s="836"/>
      <c r="H8" s="836"/>
      <c r="I8" s="836"/>
      <c r="J8" s="836"/>
      <c r="K8" s="836"/>
      <c r="L8" s="836"/>
      <c r="M8" s="400"/>
      <c r="N8" s="366"/>
      <c r="O8" s="366"/>
      <c r="P8" s="366"/>
      <c r="Q8" s="366"/>
      <c r="R8" s="366"/>
      <c r="S8" s="366"/>
      <c r="T8" s="366"/>
      <c r="U8" s="366"/>
      <c r="V8" s="366"/>
      <c r="W8" s="366"/>
      <c r="X8" s="366"/>
      <c r="Y8" s="366"/>
      <c r="Z8" s="366"/>
      <c r="AA8" s="366"/>
      <c r="AB8" s="366"/>
      <c r="AC8" s="366"/>
      <c r="AD8" s="366"/>
      <c r="AE8" s="366"/>
      <c r="AF8" s="366"/>
      <c r="AG8" s="366"/>
      <c r="AH8" s="366"/>
      <c r="AI8" s="366"/>
      <c r="AJ8" s="366"/>
      <c r="AK8" s="366"/>
    </row>
    <row r="9" spans="1:37" ht="53.5" customHeight="1">
      <c r="A9" s="2"/>
      <c r="B9" s="836" t="s">
        <v>716</v>
      </c>
      <c r="C9" s="836"/>
      <c r="D9" s="836"/>
      <c r="E9" s="836"/>
      <c r="F9" s="836"/>
      <c r="G9" s="836"/>
      <c r="H9" s="836"/>
      <c r="I9" s="836"/>
      <c r="J9" s="836"/>
      <c r="K9" s="836"/>
      <c r="L9" s="836"/>
      <c r="M9" s="400"/>
    </row>
    <row r="10" spans="1:37" ht="54" customHeight="1">
      <c r="A10" s="2"/>
      <c r="B10" s="836" t="s">
        <v>708</v>
      </c>
      <c r="C10" s="836"/>
      <c r="D10" s="836"/>
      <c r="E10" s="836"/>
      <c r="F10" s="836"/>
      <c r="G10" s="836"/>
      <c r="H10" s="836"/>
      <c r="I10" s="836"/>
      <c r="J10" s="836"/>
      <c r="K10" s="836"/>
      <c r="L10" s="836"/>
      <c r="M10" s="400"/>
    </row>
    <row r="11" spans="1:37" ht="54" customHeight="1">
      <c r="A11" s="2"/>
      <c r="B11" s="836" t="s">
        <v>715</v>
      </c>
      <c r="C11" s="836"/>
      <c r="D11" s="836"/>
      <c r="E11" s="836"/>
      <c r="F11" s="836"/>
      <c r="G11" s="836"/>
      <c r="H11" s="836"/>
      <c r="I11" s="836"/>
      <c r="J11" s="836"/>
      <c r="K11" s="836"/>
      <c r="L11" s="836"/>
      <c r="M11" s="400"/>
    </row>
    <row r="12" spans="1:37" ht="36.65" customHeight="1">
      <c r="A12" s="2"/>
      <c r="B12" s="836" t="s">
        <v>714</v>
      </c>
      <c r="C12" s="836"/>
      <c r="D12" s="836"/>
      <c r="E12" s="836"/>
      <c r="F12" s="836"/>
      <c r="G12" s="836"/>
      <c r="H12" s="836"/>
      <c r="I12" s="836"/>
      <c r="J12" s="836"/>
      <c r="K12" s="836"/>
      <c r="L12" s="836"/>
      <c r="M12" s="400"/>
    </row>
    <row r="13" spans="1:37" ht="54.65" customHeight="1">
      <c r="A13" s="2"/>
      <c r="B13" s="836" t="s">
        <v>711</v>
      </c>
      <c r="C13" s="836"/>
      <c r="D13" s="836"/>
      <c r="E13" s="836"/>
      <c r="F13" s="836"/>
      <c r="G13" s="836"/>
      <c r="H13" s="836"/>
      <c r="I13" s="836"/>
      <c r="J13" s="836"/>
      <c r="K13" s="836"/>
      <c r="L13" s="836"/>
      <c r="M13" s="400"/>
    </row>
    <row r="14" spans="1:37" ht="53.15" customHeight="1">
      <c r="A14" s="2"/>
      <c r="B14" s="836" t="s">
        <v>713</v>
      </c>
      <c r="C14" s="836"/>
      <c r="D14" s="836"/>
      <c r="E14" s="836"/>
      <c r="F14" s="836"/>
      <c r="G14" s="836"/>
      <c r="H14" s="836"/>
      <c r="I14" s="836"/>
      <c r="J14" s="836"/>
      <c r="K14" s="836"/>
      <c r="L14" s="836"/>
      <c r="M14" s="393"/>
    </row>
    <row r="15" spans="1:37" ht="52" customHeight="1">
      <c r="A15" s="2"/>
      <c r="B15" s="835" t="s">
        <v>703</v>
      </c>
      <c r="C15" s="835"/>
      <c r="D15" s="835"/>
      <c r="E15" s="835"/>
      <c r="F15" s="835"/>
      <c r="G15" s="835"/>
      <c r="H15" s="835"/>
      <c r="I15" s="835"/>
      <c r="J15" s="835"/>
      <c r="K15" s="835"/>
      <c r="L15" s="835"/>
      <c r="M15" s="393"/>
    </row>
    <row r="16" spans="1:37" ht="33" customHeight="1">
      <c r="A16" s="2"/>
      <c r="B16" s="843" t="s">
        <v>791</v>
      </c>
      <c r="C16" s="843"/>
      <c r="D16" s="843"/>
      <c r="E16" s="843"/>
      <c r="F16" s="843"/>
      <c r="G16" s="843"/>
      <c r="H16" s="843"/>
      <c r="I16" s="843"/>
      <c r="J16" s="843"/>
      <c r="K16" s="843"/>
      <c r="L16" s="843"/>
      <c r="M16" s="393"/>
    </row>
    <row r="17" spans="1:37" ht="33" customHeight="1">
      <c r="A17" s="2"/>
      <c r="B17" s="839" t="s">
        <v>603</v>
      </c>
      <c r="C17" s="839"/>
      <c r="D17" s="839"/>
      <c r="E17" s="839"/>
      <c r="F17" s="839"/>
      <c r="G17" s="839"/>
      <c r="H17" s="839"/>
      <c r="I17" s="839"/>
      <c r="J17" s="839"/>
      <c r="K17" s="839"/>
      <c r="L17" s="839"/>
      <c r="M17" s="393"/>
    </row>
    <row r="18" spans="1:37" ht="33" customHeight="1">
      <c r="A18" s="2"/>
      <c r="B18" s="839" t="s">
        <v>604</v>
      </c>
      <c r="C18" s="839"/>
      <c r="D18" s="839"/>
      <c r="E18" s="839"/>
      <c r="F18" s="839"/>
      <c r="G18" s="839"/>
      <c r="H18" s="839"/>
      <c r="I18" s="839"/>
      <c r="J18" s="839"/>
      <c r="K18" s="839"/>
      <c r="L18" s="839"/>
      <c r="M18" s="393"/>
    </row>
    <row r="19" spans="1:37" ht="54.65" customHeight="1">
      <c r="A19" s="2"/>
      <c r="B19" s="835" t="s">
        <v>619</v>
      </c>
      <c r="C19" s="835"/>
      <c r="D19" s="835"/>
      <c r="E19" s="835"/>
      <c r="F19" s="835"/>
      <c r="G19" s="835"/>
      <c r="H19" s="835"/>
      <c r="I19" s="835"/>
      <c r="J19" s="835"/>
      <c r="K19" s="835"/>
      <c r="L19" s="835"/>
      <c r="M19" s="393"/>
    </row>
    <row r="20" spans="1:37" ht="21" customHeight="1">
      <c r="A20" s="2"/>
      <c r="B20" s="414"/>
      <c r="C20" s="414"/>
      <c r="D20" s="414"/>
      <c r="E20" s="414"/>
      <c r="F20" s="414"/>
      <c r="G20" s="414"/>
      <c r="H20" s="414"/>
      <c r="I20" s="414"/>
      <c r="J20" s="414"/>
      <c r="K20" s="414"/>
      <c r="L20" s="414"/>
      <c r="M20" s="393"/>
    </row>
    <row r="21" spans="1:37" s="10" customFormat="1" ht="18.649999999999999" customHeight="1">
      <c r="A21" s="2"/>
      <c r="B21" s="832" t="s">
        <v>323</v>
      </c>
      <c r="C21" s="832"/>
      <c r="D21" s="832"/>
      <c r="E21" s="832"/>
      <c r="F21" s="832"/>
      <c r="G21" s="832"/>
      <c r="H21" s="832"/>
      <c r="I21" s="832"/>
      <c r="J21" s="832"/>
      <c r="K21" s="832"/>
      <c r="L21" s="832"/>
      <c r="M21" s="2"/>
      <c r="N21" s="9"/>
      <c r="O21" s="9"/>
      <c r="P21" s="9"/>
      <c r="Q21" s="9"/>
      <c r="R21" s="9"/>
      <c r="S21" s="9"/>
      <c r="T21" s="9"/>
      <c r="U21" s="9"/>
      <c r="V21" s="9"/>
      <c r="W21" s="9"/>
      <c r="X21" s="9"/>
      <c r="Y21" s="9"/>
      <c r="Z21" s="9"/>
      <c r="AA21" s="9"/>
      <c r="AB21" s="9"/>
      <c r="AC21" s="9"/>
      <c r="AD21" s="9"/>
      <c r="AE21" s="9"/>
      <c r="AF21" s="9"/>
      <c r="AG21" s="9"/>
      <c r="AH21" s="9"/>
      <c r="AI21" s="9"/>
      <c r="AJ21" s="9"/>
      <c r="AK21" s="9"/>
    </row>
    <row r="22" spans="1:37" ht="61" customHeight="1">
      <c r="A22" s="2"/>
      <c r="B22" s="575" t="s">
        <v>484</v>
      </c>
      <c r="C22" s="575"/>
      <c r="D22" s="575"/>
      <c r="E22" s="575"/>
      <c r="F22" s="575"/>
      <c r="G22" s="575"/>
      <c r="H22" s="575"/>
      <c r="I22" s="575"/>
      <c r="J22" s="575"/>
      <c r="K22" s="575"/>
      <c r="L22" s="575"/>
      <c r="M22" s="11"/>
    </row>
    <row r="23" spans="1:37" ht="43" customHeight="1" thickBot="1">
      <c r="A23" s="2"/>
      <c r="B23" s="270" t="s">
        <v>472</v>
      </c>
      <c r="C23" s="829" t="s">
        <v>471</v>
      </c>
      <c r="D23" s="829"/>
      <c r="E23" s="829"/>
      <c r="F23" s="829"/>
      <c r="G23" s="829"/>
      <c r="H23" s="829"/>
      <c r="I23" s="831" t="s">
        <v>470</v>
      </c>
      <c r="J23" s="831"/>
      <c r="K23" s="831" t="s">
        <v>189</v>
      </c>
      <c r="L23" s="831"/>
      <c r="M23" s="271"/>
    </row>
    <row r="24" spans="1:37" s="390" customFormat="1" ht="111" customHeight="1" thickTop="1" thickBot="1">
      <c r="A24" s="140"/>
      <c r="B24" s="272" t="s">
        <v>473</v>
      </c>
      <c r="C24" s="613" t="s">
        <v>474</v>
      </c>
      <c r="D24" s="615"/>
      <c r="E24" s="615"/>
      <c r="F24" s="615"/>
      <c r="G24" s="615"/>
      <c r="H24" s="824"/>
      <c r="I24" s="613"/>
      <c r="J24" s="824"/>
      <c r="K24" s="825"/>
      <c r="L24" s="826"/>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row>
    <row r="25" spans="1:37" s="390" customFormat="1" ht="111" customHeight="1" thickTop="1" thickBot="1">
      <c r="A25" s="140"/>
      <c r="B25" s="376"/>
      <c r="C25" s="564"/>
      <c r="D25" s="565"/>
      <c r="E25" s="565"/>
      <c r="F25" s="565"/>
      <c r="G25" s="565"/>
      <c r="H25" s="708"/>
      <c r="I25" s="564"/>
      <c r="J25" s="708"/>
      <c r="K25" s="827"/>
      <c r="L25" s="828"/>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row>
    <row r="26" spans="1:37" s="390" customFormat="1" ht="119.15" customHeight="1" thickTop="1" thickBot="1">
      <c r="A26" s="140"/>
      <c r="B26" s="272" t="s">
        <v>473</v>
      </c>
      <c r="C26" s="613" t="s">
        <v>474</v>
      </c>
      <c r="D26" s="615"/>
      <c r="E26" s="615"/>
      <c r="F26" s="615"/>
      <c r="G26" s="615"/>
      <c r="H26" s="824"/>
      <c r="I26" s="613"/>
      <c r="J26" s="824"/>
      <c r="K26" s="825"/>
      <c r="L26" s="826"/>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row>
    <row r="27" spans="1:37" s="390" customFormat="1" ht="111" customHeight="1" thickTop="1" thickBot="1">
      <c r="A27" s="140"/>
      <c r="B27" s="376"/>
      <c r="C27" s="564"/>
      <c r="D27" s="565"/>
      <c r="E27" s="565"/>
      <c r="F27" s="565"/>
      <c r="G27" s="565"/>
      <c r="H27" s="708"/>
      <c r="I27" s="564"/>
      <c r="J27" s="708"/>
      <c r="K27" s="827"/>
      <c r="L27" s="828"/>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row>
    <row r="28" spans="1:37" s="390" customFormat="1" ht="111" customHeight="1" thickTop="1" thickBot="1">
      <c r="A28" s="140"/>
      <c r="B28" s="272" t="s">
        <v>473</v>
      </c>
      <c r="C28" s="613" t="s">
        <v>474</v>
      </c>
      <c r="D28" s="615"/>
      <c r="E28" s="615"/>
      <c r="F28" s="615"/>
      <c r="G28" s="615"/>
      <c r="H28" s="824"/>
      <c r="I28" s="613"/>
      <c r="J28" s="824"/>
      <c r="K28" s="825"/>
      <c r="L28" s="826"/>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row>
    <row r="29" spans="1:37" s="390" customFormat="1" ht="111" customHeight="1" thickTop="1" thickBot="1">
      <c r="A29" s="140"/>
      <c r="B29" s="376"/>
      <c r="C29" s="564"/>
      <c r="D29" s="565"/>
      <c r="E29" s="565"/>
      <c r="F29" s="565"/>
      <c r="G29" s="565"/>
      <c r="H29" s="708"/>
      <c r="I29" s="564"/>
      <c r="J29" s="708"/>
      <c r="K29" s="827"/>
      <c r="L29" s="828"/>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row>
    <row r="30" spans="1:37" ht="14.25" customHeight="1" thickTop="1">
      <c r="A30" s="2"/>
      <c r="B30" s="2"/>
      <c r="C30" s="2"/>
      <c r="D30" s="2"/>
      <c r="E30" s="2"/>
      <c r="F30" s="2"/>
      <c r="G30" s="2"/>
      <c r="H30" s="2"/>
      <c r="I30" s="2"/>
      <c r="J30" s="2"/>
      <c r="K30" s="2"/>
      <c r="L30" s="2"/>
      <c r="M30" s="2"/>
    </row>
    <row r="31" spans="1:37">
      <c r="A31" s="2"/>
      <c r="B31" s="2"/>
      <c r="C31" s="2"/>
      <c r="D31" s="2"/>
      <c r="E31" s="2"/>
      <c r="F31" s="2"/>
      <c r="G31" s="2"/>
      <c r="H31" s="2"/>
      <c r="I31" s="2"/>
      <c r="J31" s="2"/>
      <c r="K31" s="2"/>
      <c r="L31" s="2"/>
      <c r="M31" s="2"/>
    </row>
    <row r="32" spans="1:37">
      <c r="A32" s="2"/>
      <c r="B32" s="2"/>
      <c r="C32" s="2"/>
      <c r="D32" s="2"/>
      <c r="E32" s="2"/>
      <c r="F32" s="2"/>
      <c r="G32" s="2"/>
      <c r="H32" s="2"/>
      <c r="I32" s="2"/>
      <c r="J32" s="2"/>
      <c r="K32" s="2"/>
      <c r="L32" s="2"/>
      <c r="M32" s="2"/>
    </row>
    <row r="33" spans="1:37" s="86" customFormat="1">
      <c r="A33" s="85"/>
      <c r="B33" s="85"/>
      <c r="C33" s="85"/>
      <c r="D33" s="85"/>
      <c r="E33" s="85"/>
      <c r="F33" s="85"/>
      <c r="G33" s="85"/>
      <c r="H33" s="85"/>
      <c r="I33" s="85"/>
      <c r="J33" s="85"/>
      <c r="K33" s="85"/>
      <c r="L33" s="387" t="s">
        <v>696</v>
      </c>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row>
    <row r="34" spans="1:37">
      <c r="A34" s="2"/>
      <c r="B34" s="2"/>
      <c r="C34" s="2"/>
      <c r="D34" s="2"/>
      <c r="E34" s="2"/>
      <c r="F34" s="2"/>
      <c r="G34" s="2"/>
      <c r="H34" s="2"/>
      <c r="I34" s="2"/>
      <c r="J34" s="2"/>
      <c r="K34" s="2"/>
      <c r="L34" s="2"/>
      <c r="M34" s="2"/>
    </row>
    <row r="35" spans="1:37">
      <c r="A35" s="2"/>
      <c r="B35" s="2"/>
      <c r="C35" s="2"/>
      <c r="D35" s="2"/>
      <c r="E35" s="2"/>
      <c r="F35" s="2"/>
      <c r="G35" s="2"/>
      <c r="H35" s="2"/>
      <c r="I35" s="2"/>
      <c r="J35" s="2"/>
      <c r="K35" s="2"/>
      <c r="L35" s="2"/>
      <c r="M35" s="2"/>
    </row>
    <row r="36" spans="1:37">
      <c r="A36" s="2"/>
      <c r="B36" s="2"/>
      <c r="C36" s="2"/>
      <c r="D36" s="2"/>
      <c r="E36" s="2"/>
      <c r="F36" s="2"/>
      <c r="G36" s="2"/>
      <c r="H36" s="2"/>
      <c r="I36" s="2"/>
      <c r="J36" s="2"/>
      <c r="K36" s="2"/>
      <c r="L36" s="2"/>
      <c r="M36" s="2"/>
    </row>
    <row r="37" spans="1:37">
      <c r="A37" s="2"/>
      <c r="B37" s="2"/>
      <c r="C37" s="2"/>
      <c r="D37" s="2"/>
      <c r="E37" s="2"/>
      <c r="F37" s="2"/>
      <c r="G37" s="2"/>
      <c r="H37" s="2"/>
      <c r="I37" s="2"/>
      <c r="J37" s="2"/>
      <c r="K37" s="2"/>
      <c r="L37" s="2"/>
      <c r="M37" s="2"/>
    </row>
    <row r="38" spans="1:37">
      <c r="A38" s="2"/>
      <c r="B38" s="2"/>
      <c r="C38" s="2"/>
      <c r="D38" s="2"/>
      <c r="E38" s="2"/>
      <c r="F38" s="2"/>
      <c r="G38" s="2"/>
      <c r="H38" s="2"/>
      <c r="I38" s="2"/>
      <c r="J38" s="2"/>
      <c r="K38" s="2"/>
      <c r="L38" s="2"/>
      <c r="M38" s="2"/>
    </row>
    <row r="39" spans="1:37">
      <c r="A39" s="2"/>
      <c r="B39" s="2"/>
      <c r="C39" s="2"/>
      <c r="D39" s="2"/>
      <c r="E39" s="2"/>
      <c r="F39" s="2"/>
      <c r="G39" s="2"/>
      <c r="H39" s="2"/>
      <c r="I39" s="2"/>
      <c r="J39" s="2"/>
      <c r="K39" s="2"/>
      <c r="L39" s="2"/>
      <c r="M39" s="2"/>
    </row>
    <row r="40" spans="1:37">
      <c r="A40" s="2"/>
      <c r="B40" s="2"/>
      <c r="C40" s="2"/>
      <c r="D40" s="2"/>
      <c r="E40" s="2"/>
      <c r="F40" s="2"/>
      <c r="G40" s="2"/>
      <c r="H40" s="2"/>
      <c r="I40" s="2"/>
      <c r="J40" s="2"/>
      <c r="K40" s="2"/>
      <c r="L40" s="2"/>
      <c r="M40" s="2"/>
    </row>
    <row r="41" spans="1:37">
      <c r="A41" s="2"/>
      <c r="B41" s="2"/>
      <c r="C41" s="2"/>
      <c r="D41" s="2"/>
      <c r="E41" s="2"/>
      <c r="F41" s="2"/>
      <c r="G41" s="2"/>
      <c r="H41" s="2"/>
      <c r="I41" s="2"/>
      <c r="J41" s="2"/>
      <c r="K41" s="2"/>
      <c r="L41" s="2"/>
      <c r="M41" s="2"/>
    </row>
    <row r="42" spans="1:37">
      <c r="A42" s="2"/>
      <c r="B42" s="2"/>
      <c r="C42" s="2"/>
      <c r="D42" s="2"/>
      <c r="E42" s="2"/>
      <c r="F42" s="2"/>
      <c r="G42" s="2"/>
      <c r="H42" s="2"/>
      <c r="I42" s="2"/>
      <c r="J42" s="2"/>
      <c r="K42" s="2"/>
      <c r="L42" s="2"/>
      <c r="M42" s="2"/>
    </row>
    <row r="43" spans="1:37">
      <c r="A43" s="2"/>
      <c r="B43" s="2"/>
      <c r="C43" s="2"/>
      <c r="D43" s="2"/>
      <c r="E43" s="2"/>
      <c r="F43" s="2"/>
      <c r="G43" s="2"/>
      <c r="H43" s="2"/>
      <c r="I43" s="2"/>
      <c r="J43" s="2"/>
      <c r="K43" s="2"/>
      <c r="L43" s="2"/>
      <c r="M43" s="2"/>
    </row>
    <row r="44" spans="1:37">
      <c r="A44" s="2"/>
      <c r="B44" s="2"/>
      <c r="C44" s="2"/>
      <c r="D44" s="2"/>
      <c r="E44" s="2"/>
      <c r="F44" s="2"/>
      <c r="G44" s="2"/>
      <c r="H44" s="2"/>
      <c r="I44" s="2"/>
      <c r="J44" s="2"/>
      <c r="K44" s="2"/>
      <c r="L44" s="2"/>
      <c r="M44" s="2"/>
    </row>
    <row r="45" spans="1:37">
      <c r="A45" s="2"/>
      <c r="B45" s="2"/>
      <c r="C45" s="2"/>
      <c r="D45" s="2"/>
      <c r="E45" s="2"/>
      <c r="F45" s="2"/>
      <c r="G45" s="2"/>
      <c r="H45" s="2"/>
      <c r="I45" s="2"/>
      <c r="J45" s="2"/>
      <c r="K45" s="2"/>
      <c r="L45" s="2"/>
      <c r="M45" s="2"/>
    </row>
    <row r="46" spans="1:37">
      <c r="A46" s="2"/>
      <c r="B46" s="2"/>
      <c r="C46" s="2"/>
      <c r="D46" s="2"/>
      <c r="E46" s="2"/>
      <c r="F46" s="2"/>
      <c r="G46" s="2"/>
      <c r="H46" s="2"/>
      <c r="I46" s="2"/>
      <c r="J46" s="2"/>
      <c r="K46" s="2"/>
      <c r="L46" s="2"/>
      <c r="M46" s="2"/>
    </row>
    <row r="47" spans="1:37">
      <c r="A47" s="2"/>
      <c r="B47" s="2"/>
      <c r="C47" s="2"/>
      <c r="D47" s="2"/>
      <c r="E47" s="2"/>
      <c r="F47" s="2"/>
      <c r="G47" s="2"/>
      <c r="H47" s="2"/>
      <c r="I47" s="2"/>
      <c r="J47" s="2"/>
      <c r="K47" s="2"/>
      <c r="L47" s="2"/>
      <c r="M47" s="2"/>
    </row>
    <row r="48" spans="1:37">
      <c r="A48" s="2"/>
      <c r="B48" s="2"/>
      <c r="C48" s="2"/>
      <c r="D48" s="2"/>
      <c r="E48" s="2"/>
      <c r="F48" s="2"/>
      <c r="G48" s="2"/>
      <c r="H48" s="2"/>
      <c r="I48" s="2"/>
      <c r="J48" s="2"/>
      <c r="K48" s="2"/>
      <c r="L48" s="2"/>
      <c r="M48" s="2"/>
    </row>
    <row r="49" spans="1:13">
      <c r="A49" s="2"/>
      <c r="B49" s="2"/>
      <c r="C49" s="2"/>
      <c r="D49" s="2"/>
      <c r="E49" s="2"/>
      <c r="F49" s="2"/>
      <c r="G49" s="2"/>
      <c r="H49" s="2"/>
      <c r="I49" s="2"/>
      <c r="J49" s="2"/>
      <c r="K49" s="2"/>
      <c r="L49" s="2"/>
      <c r="M49" s="2"/>
    </row>
    <row r="50" spans="1:13">
      <c r="A50" s="2"/>
      <c r="B50" s="2"/>
      <c r="C50" s="2"/>
      <c r="D50" s="2"/>
      <c r="E50" s="2"/>
      <c r="F50" s="2"/>
      <c r="G50" s="2"/>
      <c r="H50" s="2"/>
      <c r="I50" s="2"/>
      <c r="J50" s="2"/>
      <c r="K50" s="2"/>
      <c r="L50" s="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c r="A53" s="2"/>
      <c r="B53" s="2"/>
      <c r="C53" s="2"/>
      <c r="D53" s="2"/>
      <c r="E53" s="2"/>
      <c r="F53" s="2"/>
      <c r="G53" s="2"/>
      <c r="H53" s="2"/>
      <c r="I53" s="2"/>
      <c r="J53" s="2"/>
      <c r="K53" s="2"/>
      <c r="L53" s="2"/>
      <c r="M53" s="2"/>
    </row>
    <row r="54" spans="1:13">
      <c r="A54" s="2"/>
      <c r="B54" s="2"/>
      <c r="C54" s="2"/>
      <c r="D54" s="2"/>
      <c r="E54" s="2"/>
      <c r="F54" s="2"/>
      <c r="G54" s="2"/>
      <c r="H54" s="2"/>
      <c r="I54" s="2"/>
      <c r="J54" s="2"/>
      <c r="K54" s="2"/>
      <c r="L54" s="2"/>
      <c r="M54" s="2"/>
    </row>
    <row r="55" spans="1:13">
      <c r="A55" s="2"/>
      <c r="B55" s="2"/>
      <c r="C55" s="2"/>
      <c r="D55" s="2"/>
      <c r="E55" s="2"/>
      <c r="F55" s="2"/>
      <c r="G55" s="2"/>
      <c r="H55" s="2"/>
      <c r="I55" s="2"/>
      <c r="J55" s="2"/>
      <c r="K55" s="2"/>
      <c r="L55" s="2"/>
      <c r="M55" s="2"/>
    </row>
    <row r="56" spans="1:13">
      <c r="A56" s="2"/>
      <c r="B56" s="2"/>
      <c r="C56" s="2"/>
      <c r="D56" s="2"/>
      <c r="E56" s="2"/>
      <c r="F56" s="2"/>
      <c r="G56" s="2"/>
      <c r="H56" s="2"/>
      <c r="I56" s="2"/>
      <c r="J56" s="2"/>
      <c r="K56" s="2"/>
      <c r="L56" s="2"/>
      <c r="M56" s="2"/>
    </row>
    <row r="57" spans="1:13">
      <c r="A57" s="2"/>
      <c r="B57" s="2"/>
      <c r="C57" s="2"/>
      <c r="D57" s="2"/>
      <c r="E57" s="2"/>
      <c r="F57" s="2"/>
      <c r="G57" s="2"/>
      <c r="H57" s="2"/>
      <c r="I57" s="2"/>
      <c r="J57" s="2"/>
      <c r="K57" s="2"/>
      <c r="L57" s="2"/>
      <c r="M57" s="2"/>
    </row>
    <row r="58" spans="1:13">
      <c r="A58" s="2"/>
      <c r="B58" s="2"/>
      <c r="C58" s="2"/>
      <c r="D58" s="2"/>
      <c r="E58" s="2"/>
      <c r="F58" s="2"/>
      <c r="G58" s="2"/>
      <c r="H58" s="2"/>
      <c r="I58" s="2"/>
      <c r="J58" s="2"/>
      <c r="K58" s="2"/>
      <c r="L58" s="2"/>
      <c r="M58" s="2"/>
    </row>
    <row r="59" spans="1:13">
      <c r="A59" s="2"/>
      <c r="B59" s="2"/>
      <c r="C59" s="2"/>
      <c r="D59" s="2"/>
      <c r="E59" s="2"/>
      <c r="F59" s="2"/>
      <c r="G59" s="2"/>
      <c r="H59" s="2"/>
      <c r="I59" s="2"/>
      <c r="J59" s="2"/>
      <c r="K59" s="2"/>
      <c r="L59" s="2"/>
      <c r="M59" s="2"/>
    </row>
    <row r="60" spans="1:13">
      <c r="A60" s="2"/>
      <c r="B60" s="2"/>
      <c r="C60" s="2"/>
      <c r="D60" s="2"/>
      <c r="E60" s="2"/>
      <c r="F60" s="2"/>
      <c r="G60" s="2"/>
      <c r="H60" s="2"/>
      <c r="I60" s="2"/>
      <c r="J60" s="2"/>
      <c r="K60" s="2"/>
      <c r="L60" s="2"/>
      <c r="M60" s="2"/>
    </row>
    <row r="61" spans="1:13">
      <c r="A61" s="2"/>
      <c r="B61" s="2"/>
      <c r="C61" s="2"/>
      <c r="D61" s="2"/>
      <c r="E61" s="2"/>
      <c r="F61" s="2"/>
      <c r="G61" s="2"/>
      <c r="H61" s="2"/>
      <c r="I61" s="2"/>
      <c r="J61" s="2"/>
      <c r="K61" s="2"/>
      <c r="L61" s="2"/>
      <c r="M61" s="2"/>
    </row>
    <row r="62" spans="1:13">
      <c r="A62" s="2"/>
      <c r="B62" s="2"/>
      <c r="C62" s="2"/>
      <c r="D62" s="2"/>
      <c r="E62" s="2"/>
      <c r="F62" s="2"/>
      <c r="G62" s="2"/>
      <c r="H62" s="2"/>
      <c r="I62" s="2"/>
      <c r="J62" s="2"/>
      <c r="K62" s="2"/>
      <c r="L62" s="2"/>
      <c r="M62" s="2"/>
    </row>
    <row r="63" spans="1:13">
      <c r="A63" s="2"/>
      <c r="B63" s="2"/>
      <c r="C63" s="2"/>
      <c r="D63" s="2"/>
      <c r="E63" s="2"/>
      <c r="F63" s="2"/>
      <c r="G63" s="2"/>
      <c r="H63" s="2"/>
      <c r="I63" s="2"/>
      <c r="J63" s="2"/>
      <c r="K63" s="2"/>
      <c r="L63" s="2"/>
      <c r="M63" s="2"/>
    </row>
    <row r="64" spans="1:13">
      <c r="A64" s="2"/>
      <c r="B64" s="2"/>
      <c r="C64" s="2"/>
      <c r="D64" s="2"/>
      <c r="E64" s="2"/>
      <c r="F64" s="2"/>
      <c r="G64" s="2"/>
      <c r="H64" s="2"/>
      <c r="I64" s="2"/>
      <c r="J64" s="2"/>
      <c r="K64" s="2"/>
      <c r="L64" s="2"/>
      <c r="M64" s="2"/>
    </row>
    <row r="65" spans="1:13">
      <c r="A65" s="2"/>
      <c r="B65" s="2"/>
      <c r="C65" s="2"/>
      <c r="D65" s="2"/>
      <c r="E65" s="2"/>
      <c r="F65" s="2"/>
      <c r="G65" s="2"/>
      <c r="H65" s="2"/>
      <c r="I65" s="2"/>
      <c r="J65" s="2"/>
      <c r="K65" s="2"/>
      <c r="L65" s="2"/>
      <c r="M65" s="2"/>
    </row>
    <row r="66" spans="1:13">
      <c r="A66" s="2"/>
      <c r="B66" s="2"/>
      <c r="C66" s="2"/>
      <c r="D66" s="2"/>
      <c r="E66" s="2"/>
      <c r="F66" s="2"/>
      <c r="G66" s="2"/>
      <c r="H66" s="2"/>
      <c r="I66" s="2"/>
      <c r="J66" s="2"/>
      <c r="K66" s="2"/>
      <c r="L66" s="2"/>
      <c r="M66" s="2"/>
    </row>
    <row r="67" spans="1:13">
      <c r="A67" s="2"/>
      <c r="B67" s="2"/>
      <c r="C67" s="2"/>
      <c r="D67" s="2"/>
      <c r="E67" s="2"/>
      <c r="F67" s="2"/>
      <c r="G67" s="2"/>
      <c r="H67" s="2"/>
      <c r="I67" s="2"/>
      <c r="J67" s="2"/>
      <c r="K67" s="2"/>
      <c r="L67" s="2"/>
      <c r="M67" s="2"/>
    </row>
    <row r="68" spans="1:13">
      <c r="A68" s="2"/>
      <c r="B68" s="2"/>
      <c r="C68" s="2"/>
      <c r="D68" s="2"/>
      <c r="E68" s="2"/>
      <c r="F68" s="2"/>
      <c r="G68" s="2"/>
      <c r="H68" s="2"/>
      <c r="I68" s="2"/>
      <c r="J68" s="2"/>
      <c r="K68" s="2"/>
      <c r="L68" s="2"/>
      <c r="M68" s="2"/>
    </row>
    <row r="69" spans="1:13">
      <c r="A69" s="2"/>
      <c r="B69" s="2"/>
      <c r="C69" s="2"/>
      <c r="D69" s="2"/>
      <c r="E69" s="2"/>
      <c r="F69" s="2"/>
      <c r="G69" s="2"/>
      <c r="H69" s="2"/>
      <c r="I69" s="2"/>
      <c r="J69" s="2"/>
      <c r="K69" s="2"/>
      <c r="L69" s="2"/>
      <c r="M69" s="2"/>
    </row>
    <row r="70" spans="1:13">
      <c r="A70" s="2"/>
      <c r="B70" s="2"/>
      <c r="C70" s="2"/>
      <c r="D70" s="2"/>
      <c r="E70" s="2"/>
      <c r="F70" s="2"/>
      <c r="G70" s="2"/>
      <c r="H70" s="2"/>
      <c r="I70" s="2"/>
      <c r="J70" s="2"/>
      <c r="K70" s="2"/>
      <c r="L70" s="2"/>
      <c r="M70" s="2"/>
    </row>
    <row r="71" spans="1:13">
      <c r="A71" s="2"/>
      <c r="B71" s="2"/>
      <c r="C71" s="2"/>
      <c r="D71" s="2"/>
      <c r="E71" s="2"/>
      <c r="F71" s="2"/>
      <c r="G71" s="2"/>
      <c r="H71" s="2"/>
      <c r="I71" s="2"/>
      <c r="J71" s="2"/>
      <c r="K71" s="2"/>
      <c r="L71" s="2"/>
      <c r="M71" s="2"/>
    </row>
    <row r="72" spans="1:13">
      <c r="A72" s="2"/>
      <c r="B72" s="2"/>
      <c r="C72" s="2"/>
      <c r="D72" s="2"/>
      <c r="E72" s="2"/>
      <c r="F72" s="2"/>
      <c r="G72" s="2"/>
      <c r="H72" s="2"/>
      <c r="I72" s="2"/>
      <c r="J72" s="2"/>
      <c r="K72" s="2"/>
      <c r="L72" s="2"/>
      <c r="M72" s="2"/>
    </row>
    <row r="73" spans="1:13">
      <c r="A73" s="2"/>
      <c r="B73" s="2"/>
      <c r="C73" s="2"/>
      <c r="D73" s="2"/>
      <c r="E73" s="2"/>
      <c r="F73" s="2"/>
      <c r="G73" s="2"/>
      <c r="H73" s="2"/>
      <c r="I73" s="2"/>
      <c r="J73" s="2"/>
      <c r="K73" s="2"/>
      <c r="L73" s="2"/>
      <c r="M73" s="2"/>
    </row>
    <row r="74" spans="1:13">
      <c r="A74" s="2"/>
      <c r="B74" s="2"/>
      <c r="C74" s="2"/>
      <c r="D74" s="2"/>
      <c r="E74" s="2"/>
      <c r="F74" s="2"/>
      <c r="G74" s="2"/>
      <c r="H74" s="2"/>
      <c r="I74" s="2"/>
      <c r="J74" s="2"/>
      <c r="K74" s="2"/>
      <c r="L74" s="2"/>
      <c r="M74" s="2"/>
    </row>
    <row r="75" spans="1:13">
      <c r="A75" s="2"/>
      <c r="B75" s="2"/>
      <c r="C75" s="2"/>
      <c r="D75" s="2"/>
      <c r="E75" s="2"/>
      <c r="F75" s="2"/>
      <c r="G75" s="2"/>
      <c r="H75" s="2"/>
      <c r="I75" s="2"/>
      <c r="J75" s="2"/>
      <c r="K75" s="2"/>
      <c r="L75" s="2"/>
      <c r="M75" s="2"/>
    </row>
    <row r="76" spans="1:13">
      <c r="A76" s="2"/>
      <c r="B76" s="2"/>
      <c r="C76" s="2"/>
      <c r="D76" s="2"/>
      <c r="E76" s="2"/>
      <c r="F76" s="2"/>
      <c r="G76" s="2"/>
      <c r="H76" s="2"/>
      <c r="I76" s="2"/>
      <c r="J76" s="2"/>
      <c r="K76" s="2"/>
      <c r="L76" s="2"/>
      <c r="M76" s="2"/>
    </row>
    <row r="77" spans="1:13">
      <c r="A77" s="2"/>
      <c r="B77" s="2"/>
      <c r="C77" s="2"/>
      <c r="D77" s="2"/>
      <c r="E77" s="2"/>
      <c r="F77" s="2"/>
      <c r="G77" s="2"/>
      <c r="H77" s="2"/>
      <c r="I77" s="2"/>
      <c r="J77" s="2"/>
      <c r="K77" s="2"/>
      <c r="L77" s="2"/>
      <c r="M77" s="2"/>
    </row>
    <row r="78" spans="1:13">
      <c r="A78" s="2"/>
      <c r="B78" s="2"/>
      <c r="C78" s="2"/>
      <c r="D78" s="2"/>
      <c r="E78" s="2"/>
      <c r="F78" s="2"/>
      <c r="G78" s="2"/>
      <c r="H78" s="2"/>
      <c r="I78" s="2"/>
      <c r="J78" s="2"/>
      <c r="K78" s="2"/>
      <c r="L78" s="2"/>
      <c r="M78" s="2"/>
    </row>
    <row r="79" spans="1:13">
      <c r="A79" s="2"/>
      <c r="B79" s="2"/>
      <c r="C79" s="2"/>
      <c r="D79" s="2"/>
      <c r="E79" s="2"/>
      <c r="F79" s="2"/>
      <c r="G79" s="2"/>
      <c r="H79" s="2"/>
      <c r="I79" s="2"/>
      <c r="J79" s="2"/>
      <c r="K79" s="2"/>
      <c r="L79" s="2"/>
      <c r="M79" s="2"/>
    </row>
    <row r="80" spans="1:13">
      <c r="A80" s="2"/>
      <c r="B80" s="2"/>
      <c r="C80" s="2"/>
      <c r="D80" s="2"/>
      <c r="E80" s="2"/>
      <c r="F80" s="2"/>
      <c r="G80" s="2"/>
      <c r="H80" s="2"/>
      <c r="I80" s="2"/>
      <c r="J80" s="2"/>
      <c r="K80" s="2"/>
      <c r="L80" s="2"/>
      <c r="M80" s="2"/>
    </row>
    <row r="81" spans="1:13">
      <c r="A81" s="2"/>
      <c r="B81" s="2"/>
      <c r="C81" s="2"/>
      <c r="D81" s="2"/>
      <c r="E81" s="2"/>
      <c r="F81" s="2"/>
      <c r="G81" s="2"/>
      <c r="H81" s="2"/>
      <c r="I81" s="2"/>
      <c r="J81" s="2"/>
      <c r="K81" s="2"/>
      <c r="L81" s="2"/>
      <c r="M81" s="2"/>
    </row>
    <row r="82" spans="1:13">
      <c r="A82" s="2"/>
      <c r="B82" s="2"/>
      <c r="C82" s="2"/>
      <c r="D82" s="2"/>
      <c r="E82" s="2"/>
      <c r="F82" s="2"/>
      <c r="G82" s="2"/>
      <c r="H82" s="2"/>
      <c r="I82" s="2"/>
      <c r="J82" s="2"/>
      <c r="K82" s="2"/>
      <c r="L82" s="2"/>
      <c r="M82" s="2"/>
    </row>
    <row r="83" spans="1:13">
      <c r="A83" s="2"/>
      <c r="B83" s="2"/>
      <c r="C83" s="2"/>
      <c r="D83" s="2"/>
      <c r="E83" s="2"/>
      <c r="F83" s="2"/>
      <c r="G83" s="2"/>
      <c r="H83" s="2"/>
      <c r="I83" s="2"/>
      <c r="J83" s="2"/>
      <c r="K83" s="2"/>
      <c r="L83" s="2"/>
      <c r="M83" s="2"/>
    </row>
    <row r="84" spans="1:13">
      <c r="A84" s="2"/>
      <c r="B84" s="2"/>
      <c r="C84" s="2"/>
      <c r="D84" s="2"/>
      <c r="E84" s="2"/>
      <c r="F84" s="2"/>
      <c r="G84" s="2"/>
      <c r="H84" s="2"/>
      <c r="I84" s="2"/>
      <c r="J84" s="2"/>
      <c r="K84" s="2"/>
      <c r="L84" s="2"/>
      <c r="M84" s="2"/>
    </row>
    <row r="85" spans="1:13">
      <c r="A85" s="2"/>
      <c r="B85" s="2"/>
      <c r="C85" s="2"/>
      <c r="D85" s="2"/>
      <c r="E85" s="2"/>
      <c r="F85" s="2"/>
      <c r="G85" s="2"/>
      <c r="H85" s="2"/>
      <c r="I85" s="2"/>
      <c r="J85" s="2"/>
      <c r="K85" s="2"/>
      <c r="L85" s="2"/>
      <c r="M85" s="2"/>
    </row>
    <row r="86" spans="1:13">
      <c r="A86" s="2"/>
      <c r="B86" s="2"/>
      <c r="C86" s="2"/>
      <c r="D86" s="2"/>
      <c r="E86" s="2"/>
      <c r="F86" s="2"/>
      <c r="G86" s="2"/>
      <c r="H86" s="2"/>
      <c r="I86" s="2"/>
      <c r="J86" s="2"/>
      <c r="K86" s="2"/>
      <c r="L86" s="2"/>
      <c r="M86" s="2"/>
    </row>
    <row r="87" spans="1:13">
      <c r="A87" s="2"/>
      <c r="B87" s="2"/>
      <c r="C87" s="2"/>
      <c r="D87" s="2"/>
      <c r="E87" s="2"/>
      <c r="F87" s="2"/>
      <c r="G87" s="2"/>
      <c r="H87" s="2"/>
      <c r="I87" s="2"/>
      <c r="J87" s="2"/>
      <c r="K87" s="2"/>
      <c r="L87" s="2"/>
      <c r="M87" s="2"/>
    </row>
    <row r="88" spans="1:13">
      <c r="A88" s="2"/>
      <c r="B88" s="2"/>
      <c r="C88" s="2"/>
      <c r="D88" s="2"/>
      <c r="E88" s="2"/>
      <c r="F88" s="2"/>
      <c r="G88" s="2"/>
      <c r="H88" s="2"/>
      <c r="I88" s="2"/>
      <c r="J88" s="2"/>
      <c r="K88" s="2"/>
      <c r="L88" s="2"/>
      <c r="M88" s="2"/>
    </row>
    <row r="89" spans="1:13">
      <c r="A89" s="2"/>
      <c r="B89" s="2"/>
      <c r="C89" s="2"/>
      <c r="D89" s="2"/>
      <c r="E89" s="2"/>
      <c r="F89" s="2"/>
      <c r="G89" s="2"/>
      <c r="H89" s="2"/>
      <c r="I89" s="2"/>
      <c r="J89" s="2"/>
      <c r="K89" s="2"/>
      <c r="L89" s="2"/>
      <c r="M89" s="2"/>
    </row>
    <row r="90" spans="1:13">
      <c r="A90" s="2"/>
      <c r="B90" s="2"/>
      <c r="C90" s="2"/>
      <c r="D90" s="2"/>
      <c r="E90" s="2"/>
      <c r="F90" s="2"/>
      <c r="G90" s="2"/>
      <c r="H90" s="2"/>
      <c r="I90" s="2"/>
      <c r="J90" s="2"/>
      <c r="K90" s="2"/>
      <c r="L90" s="2"/>
      <c r="M90" s="2"/>
    </row>
    <row r="91" spans="1:13">
      <c r="A91" s="2"/>
      <c r="B91" s="2"/>
      <c r="C91" s="2"/>
      <c r="D91" s="2"/>
      <c r="E91" s="2"/>
      <c r="F91" s="2"/>
      <c r="G91" s="2"/>
      <c r="H91" s="2"/>
      <c r="I91" s="2"/>
      <c r="J91" s="2"/>
      <c r="K91" s="2"/>
      <c r="L91" s="2"/>
      <c r="M91" s="2"/>
    </row>
    <row r="92" spans="1:13">
      <c r="A92" s="2"/>
      <c r="B92" s="2"/>
      <c r="C92" s="2"/>
      <c r="D92" s="2"/>
      <c r="E92" s="2"/>
      <c r="F92" s="2"/>
      <c r="G92" s="2"/>
      <c r="H92" s="2"/>
      <c r="I92" s="2"/>
      <c r="J92" s="2"/>
      <c r="K92" s="2"/>
      <c r="L92" s="2"/>
      <c r="M92" s="2"/>
    </row>
    <row r="93" spans="1:13">
      <c r="A93" s="2"/>
      <c r="B93" s="2"/>
      <c r="C93" s="2"/>
      <c r="D93" s="2"/>
      <c r="E93" s="2"/>
      <c r="F93" s="2"/>
      <c r="G93" s="2"/>
      <c r="H93" s="2"/>
      <c r="I93" s="2"/>
      <c r="J93" s="2"/>
      <c r="K93" s="2"/>
      <c r="L93" s="2"/>
      <c r="M93" s="2"/>
    </row>
    <row r="94" spans="1:13">
      <c r="A94" s="2"/>
      <c r="B94" s="2"/>
      <c r="C94" s="2"/>
      <c r="D94" s="2"/>
      <c r="E94" s="2"/>
      <c r="F94" s="2"/>
      <c r="G94" s="2"/>
      <c r="H94" s="2"/>
      <c r="I94" s="2"/>
      <c r="J94" s="2"/>
      <c r="K94" s="2"/>
      <c r="L94" s="2"/>
      <c r="M94" s="2"/>
    </row>
    <row r="95" spans="1:13">
      <c r="A95" s="2"/>
      <c r="B95" s="2"/>
      <c r="C95" s="2"/>
      <c r="D95" s="2"/>
      <c r="E95" s="2"/>
      <c r="F95" s="2"/>
      <c r="G95" s="2"/>
      <c r="H95" s="2"/>
      <c r="I95" s="2"/>
      <c r="J95" s="2"/>
      <c r="K95" s="2"/>
      <c r="L95" s="2"/>
      <c r="M95" s="2"/>
    </row>
    <row r="96" spans="1:13">
      <c r="A96" s="2"/>
      <c r="B96" s="2"/>
      <c r="C96" s="2"/>
      <c r="D96" s="2"/>
      <c r="E96" s="2"/>
      <c r="F96" s="2"/>
      <c r="G96" s="2"/>
      <c r="H96" s="2"/>
      <c r="I96" s="2"/>
      <c r="J96" s="2"/>
      <c r="K96" s="2"/>
      <c r="L96" s="2"/>
      <c r="M96" s="2"/>
    </row>
  </sheetData>
  <sheetProtection algorithmName="SHA-256" hashValue="0raJnn7EFZHlu9lHE4wtU7n5eRBqQQQKm+edw20C8pw=" saltValue="YuXeQNnqjmIUhf0OI6XPjw==" spinCount="100000" sheet="1" formatRows="0"/>
  <mergeCells count="30">
    <mergeCell ref="B3:L3"/>
    <mergeCell ref="C28:H29"/>
    <mergeCell ref="I28:J29"/>
    <mergeCell ref="K28:L29"/>
    <mergeCell ref="B21:L21"/>
    <mergeCell ref="C23:H23"/>
    <mergeCell ref="I23:J23"/>
    <mergeCell ref="K23:L23"/>
    <mergeCell ref="B22:L22"/>
    <mergeCell ref="C26:H27"/>
    <mergeCell ref="I26:J27"/>
    <mergeCell ref="K26:L27"/>
    <mergeCell ref="C24:H25"/>
    <mergeCell ref="I24:J25"/>
    <mergeCell ref="K24:L25"/>
    <mergeCell ref="B9:L9"/>
    <mergeCell ref="B17:L17"/>
    <mergeCell ref="B18:L18"/>
    <mergeCell ref="B19:L19"/>
    <mergeCell ref="B14:L14"/>
    <mergeCell ref="B15:L15"/>
    <mergeCell ref="B16:L16"/>
    <mergeCell ref="B11:L11"/>
    <mergeCell ref="B12:L12"/>
    <mergeCell ref="B13:L13"/>
    <mergeCell ref="B4:L4"/>
    <mergeCell ref="B6:L6"/>
    <mergeCell ref="B7:L7"/>
    <mergeCell ref="B8:L8"/>
    <mergeCell ref="B10:L10"/>
  </mergeCells>
  <dataValidations count="2">
    <dataValidation type="textLength" errorStyle="information" operator="lessThan" allowBlank="1" showInputMessage="1" showErrorMessage="1" error="Response must be less than 800 characters" sqref="C24:H29" xr:uid="{00000000-0002-0000-1B00-000000000000}">
      <formula1>801</formula1>
    </dataValidation>
    <dataValidation type="textLength" errorStyle="information" operator="lessThan" allowBlank="1" showInputMessage="1" showErrorMessage="1" error="Response must be less than 300 characters" sqref="B28 B26 B24" xr:uid="{00000000-0002-0000-1B00-000001000000}">
      <formula1>301</formula1>
    </dataValidation>
  </dataValidations>
  <hyperlinks>
    <hyperlink ref="B4:L4" r:id="rId1" location="mgr_manageOthers_0_0" display="The Framework offers several 'organisational capabilities' relevant to this area:" xr:uid="{00000000-0004-0000-1B00-000001000000}"/>
    <hyperlink ref="B18:L18" r:id="rId2" display="•  Learning and Capability Development: A Guide for Supervisors " xr:uid="{00000000-0004-0000-1B00-000002000000}"/>
    <hyperlink ref="B17:L17" r:id="rId3" display="•  Learning and Capability Development: A Guide for Supervisors " xr:uid="{00000000-0004-0000-1B00-000003000000}"/>
    <hyperlink ref="B19:L19" r:id="rId4" display="https://workforcecapability.ndiscommission.gov.au/tools-and-resources/career-development" xr:uid="{00000000-0004-0000-1B00-000005000000}"/>
    <hyperlink ref="B15:L15" r:id="rId5" location="in-this-section" display="The Supervision and Support Relationship: A Guide for Supervisors and Workers provides advice on how supervisors can establish a collaborative, developmental relationship with the worker. For more detailed advice refer to:" xr:uid="{1F1084CE-159A-42F2-B092-9B622083CFE3}"/>
    <hyperlink ref="B16:L16" r:id="rId6" location="in-this-section" display="•  Learning and Capability Development: A Guide for Supervisors " xr:uid="{8FCD737E-E2F5-443F-9860-0EF8B9EE79A1}"/>
  </hyperlinks>
  <pageMargins left="0.7" right="0.7" top="0.75" bottom="0.75" header="0.3" footer="0.3"/>
  <pageSetup paperSize="304" orientation="portrait" r:id="rId7"/>
  <drawing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275D3A"/>
  </sheetPr>
  <dimension ref="A1:AI72"/>
  <sheetViews>
    <sheetView showGridLines="0" zoomScaleNormal="100" workbookViewId="0"/>
  </sheetViews>
  <sheetFormatPr defaultColWidth="9.453125" defaultRowHeight="14.5"/>
  <cols>
    <col min="2" max="2" width="44" customWidth="1"/>
    <col min="3" max="8" width="9.453125" customWidth="1"/>
    <col min="14" max="35" width="9.453125" style="2"/>
  </cols>
  <sheetData>
    <row r="1" spans="1:35" ht="94.5" customHeight="1">
      <c r="A1" s="2"/>
      <c r="B1" s="2"/>
      <c r="C1" s="2"/>
      <c r="D1" s="2"/>
      <c r="E1" s="2"/>
      <c r="F1" s="2"/>
      <c r="G1" s="2"/>
      <c r="H1" s="2"/>
      <c r="I1" s="2"/>
      <c r="J1" s="2"/>
      <c r="K1" s="2"/>
      <c r="L1" s="2"/>
      <c r="M1" s="2"/>
    </row>
    <row r="2" spans="1:35" ht="145.5" customHeight="1">
      <c r="A2" s="2"/>
      <c r="B2" s="371" t="s">
        <v>537</v>
      </c>
      <c r="C2" s="2"/>
      <c r="D2" s="2"/>
      <c r="E2" s="2"/>
      <c r="F2" s="2"/>
      <c r="G2" s="2"/>
      <c r="H2" s="2"/>
      <c r="I2" s="2"/>
      <c r="J2" s="2"/>
      <c r="K2" s="2"/>
      <c r="L2" s="2"/>
      <c r="M2" s="2"/>
    </row>
    <row r="3" spans="1:35" s="395" customFormat="1" ht="72" customHeight="1">
      <c r="A3" s="2"/>
      <c r="B3" s="847" t="s">
        <v>624</v>
      </c>
      <c r="C3" s="847"/>
      <c r="D3" s="847"/>
      <c r="E3" s="847"/>
      <c r="F3" s="847"/>
      <c r="G3" s="847"/>
      <c r="H3" s="847"/>
      <c r="I3" s="847"/>
      <c r="J3" s="847"/>
      <c r="K3" s="847"/>
      <c r="L3" s="847"/>
      <c r="M3" s="415"/>
      <c r="N3" s="38"/>
      <c r="O3" s="38"/>
      <c r="P3" s="38"/>
      <c r="Q3" s="38"/>
      <c r="R3" s="38"/>
      <c r="S3" s="38"/>
      <c r="T3" s="38"/>
      <c r="U3" s="38"/>
      <c r="V3" s="38"/>
      <c r="W3" s="38"/>
      <c r="X3" s="38"/>
      <c r="Y3" s="38"/>
      <c r="Z3" s="38"/>
      <c r="AA3" s="38"/>
      <c r="AB3" s="38"/>
      <c r="AC3" s="38"/>
      <c r="AD3" s="38"/>
      <c r="AE3" s="38"/>
      <c r="AF3" s="38"/>
      <c r="AG3" s="38"/>
      <c r="AH3" s="38"/>
      <c r="AI3" s="38"/>
    </row>
    <row r="4" spans="1:35" s="397" customFormat="1" ht="45" customHeight="1">
      <c r="A4" s="2"/>
      <c r="B4" s="854" t="s">
        <v>625</v>
      </c>
      <c r="C4" s="847"/>
      <c r="D4" s="847"/>
      <c r="E4" s="847"/>
      <c r="F4" s="847"/>
      <c r="G4" s="847"/>
      <c r="H4" s="847"/>
      <c r="I4" s="847"/>
      <c r="J4" s="847"/>
      <c r="K4" s="847"/>
      <c r="L4" s="847"/>
      <c r="M4" s="396"/>
      <c r="N4" s="366"/>
      <c r="O4" s="366"/>
      <c r="P4" s="366"/>
      <c r="Q4" s="366"/>
      <c r="R4" s="366"/>
      <c r="S4" s="366"/>
      <c r="T4" s="366"/>
      <c r="U4" s="366"/>
      <c r="V4" s="366"/>
      <c r="W4" s="366"/>
      <c r="X4" s="366"/>
      <c r="Y4" s="366"/>
      <c r="Z4" s="366"/>
      <c r="AA4" s="366"/>
      <c r="AB4" s="366"/>
      <c r="AC4" s="366"/>
      <c r="AD4" s="366"/>
      <c r="AE4" s="366"/>
      <c r="AF4" s="366"/>
      <c r="AG4" s="366"/>
      <c r="AH4" s="366"/>
      <c r="AI4" s="366"/>
    </row>
    <row r="5" spans="1:35" s="397" customFormat="1" ht="7.5" customHeight="1">
      <c r="A5" s="2"/>
      <c r="B5" s="416"/>
      <c r="C5" s="417"/>
      <c r="D5" s="417"/>
      <c r="E5" s="417"/>
      <c r="F5" s="417"/>
      <c r="G5" s="417"/>
      <c r="H5" s="417"/>
      <c r="I5" s="417"/>
      <c r="J5" s="417"/>
      <c r="K5" s="417"/>
      <c r="L5" s="417"/>
      <c r="M5" s="396"/>
      <c r="N5" s="366"/>
      <c r="O5" s="366"/>
      <c r="P5" s="366"/>
      <c r="Q5" s="366"/>
      <c r="R5" s="366"/>
      <c r="S5" s="366"/>
      <c r="T5" s="366"/>
      <c r="U5" s="366"/>
      <c r="V5" s="366"/>
      <c r="W5" s="366"/>
      <c r="X5" s="366"/>
      <c r="Y5" s="366"/>
      <c r="Z5" s="366"/>
      <c r="AA5" s="366"/>
      <c r="AB5" s="366"/>
      <c r="AC5" s="366"/>
      <c r="AD5" s="366"/>
      <c r="AE5" s="366"/>
      <c r="AF5" s="366"/>
      <c r="AG5" s="366"/>
      <c r="AH5" s="366"/>
      <c r="AI5" s="366"/>
    </row>
    <row r="6" spans="1:35" ht="54" customHeight="1">
      <c r="A6" s="2"/>
      <c r="B6" s="835" t="s">
        <v>724</v>
      </c>
      <c r="C6" s="835"/>
      <c r="D6" s="835"/>
      <c r="E6" s="835"/>
      <c r="F6" s="835"/>
      <c r="G6" s="835"/>
      <c r="H6" s="835"/>
      <c r="I6" s="835"/>
      <c r="J6" s="835"/>
      <c r="K6" s="835"/>
      <c r="L6" s="835"/>
      <c r="M6" s="399"/>
    </row>
    <row r="7" spans="1:35" ht="54" customHeight="1">
      <c r="A7" s="2"/>
      <c r="B7" s="836" t="s">
        <v>723</v>
      </c>
      <c r="C7" s="836"/>
      <c r="D7" s="836"/>
      <c r="E7" s="836"/>
      <c r="F7" s="836"/>
      <c r="G7" s="836"/>
      <c r="H7" s="836"/>
      <c r="I7" s="836"/>
      <c r="J7" s="836"/>
      <c r="K7" s="836"/>
      <c r="L7" s="836"/>
      <c r="M7" s="388"/>
    </row>
    <row r="8" spans="1:35" ht="54" customHeight="1">
      <c r="A8" s="2"/>
      <c r="B8" s="836" t="s">
        <v>722</v>
      </c>
      <c r="C8" s="836"/>
      <c r="D8" s="836"/>
      <c r="E8" s="836"/>
      <c r="F8" s="836"/>
      <c r="G8" s="836"/>
      <c r="H8" s="836"/>
      <c r="I8" s="836"/>
      <c r="J8" s="836"/>
      <c r="K8" s="836"/>
      <c r="L8" s="836"/>
      <c r="M8" s="400"/>
    </row>
    <row r="9" spans="1:35" ht="54" customHeight="1">
      <c r="A9" s="2"/>
      <c r="B9" s="836" t="s">
        <v>721</v>
      </c>
      <c r="C9" s="836"/>
      <c r="D9" s="836"/>
      <c r="E9" s="836"/>
      <c r="F9" s="836"/>
      <c r="G9" s="836"/>
      <c r="H9" s="836"/>
      <c r="I9" s="836"/>
      <c r="J9" s="836"/>
      <c r="K9" s="836"/>
      <c r="L9" s="836"/>
      <c r="M9" s="400"/>
    </row>
    <row r="10" spans="1:35" ht="54.65" customHeight="1">
      <c r="A10" s="2"/>
      <c r="B10" s="836" t="s">
        <v>720</v>
      </c>
      <c r="C10" s="836"/>
      <c r="D10" s="836"/>
      <c r="E10" s="836"/>
      <c r="F10" s="836"/>
      <c r="G10" s="836"/>
      <c r="H10" s="836"/>
      <c r="I10" s="836"/>
      <c r="J10" s="836"/>
      <c r="K10" s="836"/>
      <c r="L10" s="836"/>
      <c r="M10" s="400"/>
    </row>
    <row r="11" spans="1:35" ht="54" customHeight="1">
      <c r="A11" s="2"/>
      <c r="B11" s="836" t="s">
        <v>719</v>
      </c>
      <c r="C11" s="836"/>
      <c r="D11" s="836"/>
      <c r="E11" s="836"/>
      <c r="F11" s="836"/>
      <c r="G11" s="836"/>
      <c r="H11" s="836"/>
      <c r="I11" s="836"/>
      <c r="J11" s="836"/>
      <c r="K11" s="836"/>
      <c r="L11" s="836"/>
      <c r="M11" s="400"/>
    </row>
    <row r="12" spans="1:35" ht="54.65" customHeight="1">
      <c r="A12" s="2"/>
      <c r="B12" s="836" t="s">
        <v>718</v>
      </c>
      <c r="C12" s="836"/>
      <c r="D12" s="836"/>
      <c r="E12" s="836"/>
      <c r="F12" s="836"/>
      <c r="G12" s="836"/>
      <c r="H12" s="836"/>
      <c r="I12" s="836"/>
      <c r="J12" s="836"/>
      <c r="K12" s="836"/>
      <c r="L12" s="836"/>
      <c r="M12" s="400"/>
    </row>
    <row r="13" spans="1:35" ht="72" customHeight="1">
      <c r="A13" s="2"/>
      <c r="B13" s="835" t="s">
        <v>626</v>
      </c>
      <c r="C13" s="835"/>
      <c r="D13" s="835"/>
      <c r="E13" s="835"/>
      <c r="F13" s="835"/>
      <c r="G13" s="835"/>
      <c r="H13" s="835"/>
      <c r="I13" s="835"/>
      <c r="J13" s="835"/>
      <c r="K13" s="835"/>
      <c r="L13" s="835"/>
      <c r="M13" s="400"/>
    </row>
    <row r="14" spans="1:35" ht="18" customHeight="1">
      <c r="A14" s="2"/>
      <c r="B14" s="414"/>
      <c r="C14" s="414"/>
      <c r="D14" s="414"/>
      <c r="E14" s="414"/>
      <c r="F14" s="414"/>
      <c r="G14" s="414"/>
      <c r="H14" s="414"/>
      <c r="I14" s="414"/>
      <c r="J14" s="414"/>
      <c r="K14" s="414"/>
      <c r="L14" s="414"/>
      <c r="M14" s="393"/>
    </row>
    <row r="15" spans="1:35" s="10" customFormat="1" ht="18.649999999999999" customHeight="1">
      <c r="A15" s="2"/>
      <c r="B15" s="832" t="s">
        <v>323</v>
      </c>
      <c r="C15" s="832"/>
      <c r="D15" s="832"/>
      <c r="E15" s="832"/>
      <c r="F15" s="832"/>
      <c r="G15" s="832"/>
      <c r="H15" s="832"/>
      <c r="I15" s="832"/>
      <c r="J15" s="832"/>
      <c r="K15" s="832"/>
      <c r="L15" s="832"/>
      <c r="M15" s="2"/>
      <c r="N15" s="9"/>
      <c r="O15" s="9"/>
      <c r="P15" s="9"/>
      <c r="Q15" s="9"/>
      <c r="R15" s="9"/>
      <c r="S15" s="9"/>
      <c r="T15" s="9"/>
      <c r="U15" s="9"/>
      <c r="V15" s="9"/>
      <c r="W15" s="9"/>
      <c r="X15" s="9"/>
      <c r="Y15" s="9"/>
      <c r="Z15" s="9"/>
      <c r="AA15" s="9"/>
      <c r="AB15" s="9"/>
      <c r="AC15" s="9"/>
      <c r="AD15" s="9"/>
      <c r="AE15" s="9"/>
      <c r="AF15" s="9"/>
      <c r="AG15" s="9"/>
      <c r="AH15" s="9"/>
      <c r="AI15" s="9"/>
    </row>
    <row r="16" spans="1:35" ht="61" customHeight="1">
      <c r="A16" s="2"/>
      <c r="B16" s="575" t="s">
        <v>484</v>
      </c>
      <c r="C16" s="575"/>
      <c r="D16" s="575"/>
      <c r="E16" s="575"/>
      <c r="F16" s="575"/>
      <c r="G16" s="575"/>
      <c r="H16" s="575"/>
      <c r="I16" s="575"/>
      <c r="J16" s="575"/>
      <c r="K16" s="575"/>
      <c r="L16" s="575"/>
      <c r="M16" s="11"/>
    </row>
    <row r="17" spans="1:35" ht="43" customHeight="1" thickBot="1">
      <c r="A17" s="2"/>
      <c r="B17" s="270" t="s">
        <v>472</v>
      </c>
      <c r="C17" s="829" t="s">
        <v>471</v>
      </c>
      <c r="D17" s="829"/>
      <c r="E17" s="829"/>
      <c r="F17" s="829"/>
      <c r="G17" s="829"/>
      <c r="H17" s="829"/>
      <c r="I17" s="831" t="s">
        <v>470</v>
      </c>
      <c r="J17" s="831"/>
      <c r="K17" s="831" t="s">
        <v>189</v>
      </c>
      <c r="L17" s="831"/>
      <c r="M17" s="271"/>
    </row>
    <row r="18" spans="1:35"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row>
    <row r="19" spans="1:35"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row>
    <row r="20" spans="1:35" s="390" customFormat="1" ht="119.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row>
    <row r="21" spans="1:35"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row>
    <row r="22" spans="1:35" s="390" customFormat="1" ht="119.5" customHeight="1" thickTop="1" thickBot="1">
      <c r="A22" s="140"/>
      <c r="B22" s="272" t="s">
        <v>473</v>
      </c>
      <c r="C22" s="613" t="s">
        <v>474</v>
      </c>
      <c r="D22" s="615"/>
      <c r="E22" s="615"/>
      <c r="F22" s="615"/>
      <c r="G22" s="615"/>
      <c r="H22" s="824"/>
      <c r="I22" s="613"/>
      <c r="J22" s="824"/>
      <c r="K22" s="825"/>
      <c r="L22" s="826"/>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row>
    <row r="23" spans="1:35" s="390" customFormat="1" ht="111" customHeight="1" thickTop="1" thickBot="1">
      <c r="A23" s="140"/>
      <c r="B23" s="376"/>
      <c r="C23" s="564"/>
      <c r="D23" s="565"/>
      <c r="E23" s="565"/>
      <c r="F23" s="565"/>
      <c r="G23" s="565"/>
      <c r="H23" s="708"/>
      <c r="I23" s="564"/>
      <c r="J23" s="708"/>
      <c r="K23" s="827"/>
      <c r="L23" s="828"/>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row>
    <row r="24" spans="1:35" ht="14.25" customHeight="1" thickTop="1">
      <c r="A24" s="2"/>
      <c r="B24" s="2"/>
      <c r="C24" s="2"/>
      <c r="D24" s="2"/>
      <c r="E24" s="2"/>
      <c r="F24" s="2"/>
      <c r="G24" s="2"/>
      <c r="H24" s="2"/>
      <c r="I24" s="2"/>
      <c r="J24" s="2"/>
      <c r="K24" s="2"/>
      <c r="L24" s="2"/>
      <c r="M24" s="2"/>
    </row>
    <row r="25" spans="1:35">
      <c r="A25" s="2"/>
      <c r="B25" s="2"/>
      <c r="C25" s="2"/>
      <c r="D25" s="2"/>
      <c r="E25" s="2"/>
      <c r="F25" s="2"/>
      <c r="G25" s="2"/>
      <c r="H25" s="2"/>
      <c r="I25" s="2"/>
      <c r="J25" s="2"/>
      <c r="K25" s="2"/>
      <c r="L25" s="2"/>
      <c r="M25" s="2"/>
    </row>
    <row r="26" spans="1:35">
      <c r="A26" s="2"/>
      <c r="B26" s="2"/>
      <c r="C26" s="2"/>
      <c r="D26" s="2"/>
      <c r="E26" s="2"/>
      <c r="F26" s="2"/>
      <c r="G26" s="2"/>
      <c r="H26" s="2"/>
      <c r="I26" s="2"/>
      <c r="J26" s="2"/>
      <c r="K26" s="2"/>
      <c r="L26" s="2"/>
      <c r="M26" s="2"/>
    </row>
    <row r="27" spans="1:35" s="86" customFormat="1">
      <c r="A27" s="85"/>
      <c r="B27" s="85"/>
      <c r="C27" s="85"/>
      <c r="D27" s="85"/>
      <c r="E27" s="85"/>
      <c r="F27" s="85"/>
      <c r="G27" s="85"/>
      <c r="H27" s="85"/>
      <c r="I27" s="85"/>
      <c r="J27" s="85"/>
      <c r="K27" s="85"/>
      <c r="L27" s="387" t="s">
        <v>696</v>
      </c>
      <c r="M27" s="85"/>
      <c r="N27" s="85"/>
      <c r="O27" s="85"/>
      <c r="P27" s="85"/>
      <c r="Q27" s="85"/>
      <c r="R27" s="85"/>
      <c r="S27" s="85"/>
      <c r="T27" s="85"/>
      <c r="U27" s="85"/>
      <c r="V27" s="85"/>
      <c r="W27" s="85"/>
      <c r="X27" s="85"/>
      <c r="Y27" s="85"/>
      <c r="Z27" s="85"/>
      <c r="AA27" s="85"/>
      <c r="AB27" s="85"/>
      <c r="AC27" s="85"/>
      <c r="AD27" s="85"/>
      <c r="AE27" s="85"/>
      <c r="AF27" s="85"/>
      <c r="AG27" s="85"/>
      <c r="AH27" s="85"/>
      <c r="AI27" s="85"/>
    </row>
    <row r="28" spans="1:35">
      <c r="A28" s="2"/>
      <c r="B28" s="2"/>
      <c r="C28" s="2"/>
      <c r="D28" s="2"/>
      <c r="E28" s="2"/>
      <c r="F28" s="2"/>
      <c r="G28" s="2"/>
      <c r="H28" s="2"/>
      <c r="I28" s="2"/>
      <c r="J28" s="2"/>
      <c r="K28" s="2"/>
      <c r="L28" s="2"/>
      <c r="M28" s="2"/>
    </row>
    <row r="29" spans="1:35" s="2" customFormat="1"/>
    <row r="30" spans="1:35" s="2" customFormat="1"/>
    <row r="31" spans="1:35" s="2" customFormat="1"/>
    <row r="32" spans="1:35"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sheetData>
  <sheetProtection algorithmName="SHA-256" hashValue="lOHPF1pmBG+DWUMytby0Fs7bd8Ez8GXqXJy5uLj3MNk=" saltValue="g4MjcvLE0PKZiXesiXcBJA==" spinCount="100000" sheet="1" formatRows="0"/>
  <mergeCells count="24">
    <mergeCell ref="B3:L3"/>
    <mergeCell ref="B9:L9"/>
    <mergeCell ref="B12:L12"/>
    <mergeCell ref="B13:L13"/>
    <mergeCell ref="B15:L15"/>
    <mergeCell ref="B4:L4"/>
    <mergeCell ref="B6:L6"/>
    <mergeCell ref="B7:L7"/>
    <mergeCell ref="B8:L8"/>
    <mergeCell ref="C17:H17"/>
    <mergeCell ref="I17:J17"/>
    <mergeCell ref="K17:L17"/>
    <mergeCell ref="B16:L16"/>
    <mergeCell ref="B10:L10"/>
    <mergeCell ref="B11:L11"/>
    <mergeCell ref="I22:J23"/>
    <mergeCell ref="K22:L23"/>
    <mergeCell ref="C18:H19"/>
    <mergeCell ref="I18:J19"/>
    <mergeCell ref="K18:L19"/>
    <mergeCell ref="C20:H21"/>
    <mergeCell ref="I20:J21"/>
    <mergeCell ref="K20:L21"/>
    <mergeCell ref="C22:H23"/>
  </mergeCells>
  <dataValidations count="2">
    <dataValidation type="textLength" errorStyle="information" operator="lessThan" allowBlank="1" showInputMessage="1" showErrorMessage="1" error="Response must be less than 300 characters" sqref="B22 B20 B18" xr:uid="{00000000-0002-0000-1C00-000000000000}">
      <formula1>301</formula1>
    </dataValidation>
    <dataValidation type="textLength" errorStyle="information" operator="lessThan" allowBlank="1" showInputMessage="1" showErrorMessage="1" error="Response must be less than 800 characters" sqref="C18:H23" xr:uid="{00000000-0002-0000-1C00-000001000000}">
      <formula1>801</formula1>
    </dataValidation>
  </dataValidations>
  <hyperlinks>
    <hyperlink ref="B4:L4" r:id="rId1" location="mgr_manageOthers_0_0" display="The Framework offers several 'organisational capabilities' relevant to this area:" xr:uid="{00000000-0004-0000-1C00-000000000000}"/>
    <hyperlink ref="B6:L6" r:id="rId2" display="https://workforcecapability.ndiscommission.gov.au/tools-and-resources/supervision-capability" xr:uid="{00000000-0004-0000-1C00-000001000000}"/>
    <hyperlink ref="B13:L13" r:id="rId3" display="6. Ensure workers have training and support to work with participants to enable them to take and learn from the risks they choose." xr:uid="{00000000-0004-0000-1C00-000002000000}"/>
  </hyperlinks>
  <pageMargins left="0.7" right="0.7" top="0.75" bottom="0.75" header="0.3" footer="0.3"/>
  <pageSetup paperSize="304"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612C69"/>
  </sheetPr>
  <dimension ref="A1:AU126"/>
  <sheetViews>
    <sheetView showGridLines="0" topLeftCell="A5" zoomScaleNormal="100" workbookViewId="0"/>
  </sheetViews>
  <sheetFormatPr defaultColWidth="9.453125" defaultRowHeight="14.5"/>
  <cols>
    <col min="1" max="1" width="8.453125" customWidth="1"/>
    <col min="2" max="2" width="45.453125" customWidth="1"/>
    <col min="3" max="8" width="9.453125" customWidth="1"/>
    <col min="14" max="47" width="9.453125" style="2"/>
  </cols>
  <sheetData>
    <row r="1" spans="1:47" ht="94.5" customHeight="1">
      <c r="A1" s="2"/>
      <c r="B1" s="2"/>
      <c r="C1" s="2"/>
      <c r="D1" s="2"/>
      <c r="E1" s="2"/>
      <c r="F1" s="2"/>
      <c r="G1" s="2"/>
      <c r="H1" s="2"/>
      <c r="I1" s="2"/>
      <c r="J1" s="2"/>
      <c r="K1" s="2"/>
      <c r="L1" s="2"/>
      <c r="M1" s="2"/>
    </row>
    <row r="2" spans="1:47" ht="145.5" customHeight="1">
      <c r="A2" s="2"/>
      <c r="B2" s="192" t="s">
        <v>188</v>
      </c>
      <c r="C2" s="39"/>
      <c r="D2" s="39"/>
      <c r="E2" s="39"/>
      <c r="F2" s="39"/>
      <c r="G2" s="39"/>
      <c r="H2" s="39"/>
      <c r="I2" s="4"/>
      <c r="J2" s="568"/>
      <c r="K2" s="568"/>
      <c r="L2" s="568"/>
      <c r="M2" s="568"/>
    </row>
    <row r="3" spans="1:47" ht="141.75" customHeight="1">
      <c r="A3" s="2"/>
      <c r="B3" s="569" t="s">
        <v>642</v>
      </c>
      <c r="C3" s="569"/>
      <c r="D3" s="569"/>
      <c r="E3" s="569"/>
      <c r="F3" s="569"/>
      <c r="G3" s="569"/>
      <c r="H3" s="569"/>
      <c r="I3" s="569"/>
      <c r="J3" s="569"/>
      <c r="K3" s="569"/>
      <c r="L3" s="569"/>
      <c r="M3" s="236"/>
    </row>
    <row r="4" spans="1:47" ht="21" customHeight="1">
      <c r="A4" s="2"/>
      <c r="B4" s="566"/>
      <c r="C4" s="566"/>
      <c r="D4" s="566"/>
      <c r="E4" s="566"/>
      <c r="F4" s="566"/>
      <c r="G4" s="566"/>
      <c r="H4" s="566"/>
      <c r="I4" s="566"/>
      <c r="J4" s="566"/>
      <c r="K4" s="566"/>
      <c r="L4" s="566"/>
      <c r="M4" s="236"/>
    </row>
    <row r="5" spans="1:47" ht="50.25" customHeight="1">
      <c r="A5" s="2"/>
      <c r="B5" s="139" t="s">
        <v>192</v>
      </c>
      <c r="C5" s="139"/>
      <c r="D5" s="572" t="s">
        <v>296</v>
      </c>
      <c r="E5" s="572"/>
      <c r="F5" s="572"/>
      <c r="G5" s="572"/>
      <c r="H5" s="572"/>
      <c r="I5" s="572"/>
      <c r="J5" s="572"/>
      <c r="K5" s="572"/>
      <c r="L5" s="572"/>
      <c r="M5" s="236"/>
    </row>
    <row r="6" spans="1:47" ht="50.25" customHeight="1">
      <c r="A6" s="2"/>
      <c r="B6" s="152"/>
      <c r="C6" s="152"/>
      <c r="D6" s="572" t="s">
        <v>193</v>
      </c>
      <c r="E6" s="572"/>
      <c r="F6" s="572"/>
      <c r="G6" s="572"/>
      <c r="H6" s="572"/>
      <c r="I6" s="572"/>
      <c r="J6" s="572"/>
      <c r="K6" s="572"/>
      <c r="L6" s="572"/>
      <c r="M6" s="236"/>
    </row>
    <row r="7" spans="1:47" ht="50.25" customHeight="1">
      <c r="A7" s="2"/>
      <c r="B7" s="152"/>
      <c r="C7" s="152"/>
      <c r="D7" s="572" t="s">
        <v>297</v>
      </c>
      <c r="E7" s="572"/>
      <c r="F7" s="572"/>
      <c r="G7" s="572"/>
      <c r="H7" s="572"/>
      <c r="I7" s="572"/>
      <c r="J7" s="572"/>
      <c r="K7" s="572"/>
      <c r="L7" s="572"/>
      <c r="M7" s="236"/>
    </row>
    <row r="8" spans="1:47" ht="50.25" customHeight="1">
      <c r="A8" s="2"/>
      <c r="B8" s="152"/>
      <c r="C8" s="152"/>
      <c r="D8" s="566" t="s">
        <v>298</v>
      </c>
      <c r="E8" s="566"/>
      <c r="F8" s="566"/>
      <c r="G8" s="566"/>
      <c r="H8" s="566"/>
      <c r="I8" s="566"/>
      <c r="J8" s="566"/>
      <c r="K8" s="566"/>
      <c r="L8" s="566"/>
      <c r="M8" s="236"/>
    </row>
    <row r="9" spans="1:47" ht="50.25" customHeight="1">
      <c r="A9" s="2"/>
      <c r="B9" s="152"/>
      <c r="C9" s="152"/>
      <c r="D9" s="566" t="s">
        <v>793</v>
      </c>
      <c r="E9" s="566"/>
      <c r="F9" s="566"/>
      <c r="G9" s="566"/>
      <c r="H9" s="566"/>
      <c r="I9" s="566"/>
      <c r="J9" s="566"/>
      <c r="K9" s="566"/>
      <c r="L9" s="566"/>
      <c r="M9" s="236"/>
    </row>
    <row r="10" spans="1:47" ht="14.15" customHeight="1">
      <c r="A10" s="2"/>
      <c r="B10" s="152"/>
      <c r="C10" s="152"/>
      <c r="D10" s="235"/>
      <c r="E10" s="235"/>
      <c r="F10" s="235"/>
      <c r="G10" s="235"/>
      <c r="H10" s="235"/>
      <c r="I10" s="235"/>
      <c r="J10" s="235"/>
      <c r="K10" s="235"/>
      <c r="L10" s="235"/>
      <c r="M10" s="236"/>
    </row>
    <row r="11" spans="1:47" s="283" customFormat="1" ht="32.15" customHeight="1">
      <c r="A11" s="237"/>
      <c r="B11" s="567" t="s">
        <v>671</v>
      </c>
      <c r="C11" s="567"/>
      <c r="D11" s="567"/>
      <c r="E11" s="567"/>
      <c r="F11" s="567"/>
      <c r="G11" s="567"/>
      <c r="H11" s="567"/>
      <c r="I11" s="567"/>
      <c r="J11" s="567"/>
      <c r="K11" s="567"/>
      <c r="L11" s="567"/>
      <c r="M11" s="184"/>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row>
    <row r="12" spans="1:47" s="283" customFormat="1" ht="39" customHeight="1">
      <c r="A12" s="238"/>
      <c r="B12" s="570" t="s">
        <v>326</v>
      </c>
      <c r="C12" s="571"/>
      <c r="D12" s="571"/>
      <c r="E12" s="571"/>
      <c r="F12" s="571"/>
      <c r="G12" s="571"/>
      <c r="H12" s="571"/>
      <c r="I12" s="571"/>
      <c r="J12" s="571"/>
      <c r="K12" s="571"/>
      <c r="L12" s="571"/>
      <c r="M12" s="185"/>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row>
    <row r="13" spans="1:47" ht="24.75" customHeight="1">
      <c r="A13" s="41"/>
      <c r="B13" s="41"/>
      <c r="C13" s="41"/>
      <c r="D13" s="41"/>
      <c r="E13" s="41"/>
      <c r="F13" s="41"/>
      <c r="G13" s="41"/>
      <c r="H13" s="41"/>
      <c r="I13" s="41"/>
      <c r="J13" s="41"/>
      <c r="K13" s="42"/>
      <c r="L13" s="41"/>
      <c r="M13" s="37"/>
    </row>
    <row r="14" spans="1:47" ht="51.65" customHeight="1">
      <c r="A14" s="40"/>
      <c r="B14" s="573" t="s">
        <v>465</v>
      </c>
      <c r="C14" s="560"/>
      <c r="D14" s="560"/>
      <c r="E14" s="560"/>
      <c r="F14" s="560"/>
      <c r="G14" s="560"/>
      <c r="H14" s="560"/>
      <c r="I14" s="560"/>
      <c r="J14" s="560"/>
      <c r="K14" s="560"/>
      <c r="L14" s="560"/>
      <c r="M14" s="43"/>
    </row>
    <row r="15" spans="1:47" ht="51.65" customHeight="1">
      <c r="A15" s="40"/>
      <c r="B15" s="559" t="s">
        <v>466</v>
      </c>
      <c r="C15" s="560"/>
      <c r="D15" s="560"/>
      <c r="E15" s="560"/>
      <c r="F15" s="560"/>
      <c r="G15" s="560"/>
      <c r="H15" s="560"/>
      <c r="I15" s="560"/>
      <c r="J15" s="560"/>
      <c r="K15" s="560"/>
      <c r="L15" s="560"/>
      <c r="M15" s="43"/>
    </row>
    <row r="16" spans="1:47" ht="51.65" customHeight="1">
      <c r="A16" s="2"/>
      <c r="B16" s="559" t="s">
        <v>508</v>
      </c>
      <c r="C16" s="560"/>
      <c r="D16" s="560"/>
      <c r="E16" s="560"/>
      <c r="F16" s="560"/>
      <c r="G16" s="560"/>
      <c r="H16" s="560"/>
      <c r="I16" s="560"/>
      <c r="J16" s="560"/>
      <c r="K16" s="560"/>
      <c r="L16" s="560"/>
      <c r="M16" s="240"/>
    </row>
    <row r="17" spans="1:47" ht="18.5">
      <c r="A17" s="2"/>
      <c r="B17" s="40"/>
      <c r="C17" s="40"/>
      <c r="D17" s="40"/>
      <c r="E17" s="40"/>
      <c r="F17" s="40"/>
      <c r="G17" s="40"/>
      <c r="H17" s="40"/>
      <c r="I17" s="40"/>
      <c r="J17" s="40"/>
      <c r="K17" s="40"/>
      <c r="L17" s="2"/>
      <c r="M17" s="2"/>
    </row>
    <row r="18" spans="1:47" ht="25" customHeight="1">
      <c r="A18" s="2"/>
      <c r="B18" s="561"/>
      <c r="C18" s="562"/>
      <c r="D18" s="562"/>
      <c r="E18" s="562"/>
      <c r="F18" s="562"/>
      <c r="G18" s="562"/>
      <c r="H18" s="562"/>
      <c r="I18" s="562"/>
      <c r="J18" s="562"/>
      <c r="K18" s="562"/>
      <c r="L18" s="562"/>
      <c r="M18" s="2"/>
      <c r="O18" s="18"/>
    </row>
    <row r="19" spans="1:47" ht="23.5">
      <c r="A19" s="2"/>
      <c r="B19" s="215" t="s">
        <v>188</v>
      </c>
      <c r="C19" s="2"/>
      <c r="D19" s="2"/>
      <c r="E19" s="2"/>
      <c r="F19" s="2"/>
      <c r="G19" s="2"/>
      <c r="H19" s="2"/>
      <c r="I19" s="2"/>
      <c r="J19" s="2"/>
      <c r="K19" s="2"/>
      <c r="L19" s="2"/>
      <c r="M19" s="2"/>
    </row>
    <row r="20" spans="1:47" s="12" customFormat="1" ht="30" customHeight="1">
      <c r="A20" s="17"/>
      <c r="B20" s="284" t="s">
        <v>510</v>
      </c>
      <c r="C20" s="563" t="s">
        <v>205</v>
      </c>
      <c r="D20" s="563"/>
      <c r="E20" s="563"/>
      <c r="F20" s="563"/>
      <c r="G20" s="563"/>
      <c r="H20" s="563"/>
      <c r="I20" s="285"/>
      <c r="J20" s="285"/>
      <c r="K20" s="563" t="s">
        <v>189</v>
      </c>
      <c r="L20" s="56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ht="120.65" customHeight="1" thickBot="1">
      <c r="A21" s="2"/>
      <c r="B21" s="221">
        <v>1</v>
      </c>
      <c r="C21" s="553" t="s">
        <v>27</v>
      </c>
      <c r="D21" s="553"/>
      <c r="E21" s="553"/>
      <c r="F21" s="553"/>
      <c r="G21" s="553"/>
      <c r="H21" s="553"/>
      <c r="I21" s="553"/>
      <c r="J21" s="553"/>
      <c r="K21" s="564"/>
      <c r="L21" s="565"/>
      <c r="M21" s="2"/>
    </row>
    <row r="22" spans="1:47" ht="120.65" customHeight="1" thickTop="1" thickBot="1">
      <c r="A22" s="2"/>
      <c r="B22" s="221">
        <v>2</v>
      </c>
      <c r="C22" s="554" t="s">
        <v>27</v>
      </c>
      <c r="D22" s="554"/>
      <c r="E22" s="554"/>
      <c r="F22" s="554"/>
      <c r="G22" s="554"/>
      <c r="H22" s="554"/>
      <c r="I22" s="554"/>
      <c r="J22" s="555"/>
      <c r="K22" s="552"/>
      <c r="L22" s="552"/>
      <c r="M22" s="2"/>
    </row>
    <row r="23" spans="1:47" ht="120.65" customHeight="1" thickTop="1">
      <c r="A23" s="2"/>
      <c r="B23" s="221">
        <v>3</v>
      </c>
      <c r="C23" s="553" t="s">
        <v>27</v>
      </c>
      <c r="D23" s="553"/>
      <c r="E23" s="553"/>
      <c r="F23" s="553"/>
      <c r="G23" s="553"/>
      <c r="H23" s="553"/>
      <c r="I23" s="553"/>
      <c r="J23" s="553"/>
      <c r="K23" s="556"/>
      <c r="L23" s="557"/>
      <c r="M23" s="2"/>
    </row>
    <row r="24" spans="1:47" s="12" customFormat="1" ht="30" customHeight="1">
      <c r="A24" s="17"/>
      <c r="B24" s="284" t="s">
        <v>509</v>
      </c>
      <c r="C24" s="563" t="s">
        <v>205</v>
      </c>
      <c r="D24" s="563"/>
      <c r="E24" s="563"/>
      <c r="F24" s="563"/>
      <c r="G24" s="563"/>
      <c r="H24" s="563"/>
      <c r="I24" s="285"/>
      <c r="J24" s="285"/>
      <c r="K24" s="563" t="s">
        <v>189</v>
      </c>
      <c r="L24" s="56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ht="120.65" customHeight="1" thickBot="1">
      <c r="A25" s="2"/>
      <c r="B25" s="221">
        <v>1</v>
      </c>
      <c r="C25" s="553" t="s">
        <v>27</v>
      </c>
      <c r="D25" s="553"/>
      <c r="E25" s="553"/>
      <c r="F25" s="553"/>
      <c r="G25" s="553"/>
      <c r="H25" s="553"/>
      <c r="I25" s="553"/>
      <c r="J25" s="553"/>
      <c r="K25" s="564"/>
      <c r="L25" s="565"/>
      <c r="M25" s="2"/>
    </row>
    <row r="26" spans="1:47" ht="120.65" customHeight="1" thickTop="1" thickBot="1">
      <c r="A26" s="2"/>
      <c r="B26" s="221">
        <v>2</v>
      </c>
      <c r="C26" s="554" t="s">
        <v>27</v>
      </c>
      <c r="D26" s="554"/>
      <c r="E26" s="554"/>
      <c r="F26" s="554"/>
      <c r="G26" s="554"/>
      <c r="H26" s="554"/>
      <c r="I26" s="554"/>
      <c r="J26" s="555"/>
      <c r="K26" s="552"/>
      <c r="L26" s="552"/>
      <c r="M26" s="2"/>
    </row>
    <row r="27" spans="1:47" ht="120.65" customHeight="1" thickTop="1">
      <c r="A27" s="2"/>
      <c r="B27" s="221">
        <v>3</v>
      </c>
      <c r="C27" s="553" t="s">
        <v>27</v>
      </c>
      <c r="D27" s="553"/>
      <c r="E27" s="553"/>
      <c r="F27" s="553"/>
      <c r="G27" s="553"/>
      <c r="H27" s="553"/>
      <c r="I27" s="553"/>
      <c r="J27" s="553"/>
      <c r="K27" s="556"/>
      <c r="L27" s="557"/>
      <c r="M27" s="2"/>
    </row>
    <row r="28" spans="1:47" ht="33.75" customHeight="1">
      <c r="A28" s="2"/>
      <c r="B28" s="284" t="s">
        <v>758</v>
      </c>
      <c r="C28" s="563" t="s">
        <v>205</v>
      </c>
      <c r="D28" s="563"/>
      <c r="E28" s="563"/>
      <c r="F28" s="563"/>
      <c r="G28" s="563"/>
      <c r="H28" s="563"/>
      <c r="I28" s="284"/>
      <c r="J28" s="284"/>
      <c r="K28" s="563" t="s">
        <v>189</v>
      </c>
      <c r="L28" s="563"/>
      <c r="M28" s="2"/>
    </row>
    <row r="29" spans="1:47" ht="120.65" customHeight="1" thickBot="1">
      <c r="A29" s="2"/>
      <c r="B29" s="221">
        <v>1</v>
      </c>
      <c r="C29" s="553" t="s">
        <v>27</v>
      </c>
      <c r="D29" s="553"/>
      <c r="E29" s="553"/>
      <c r="F29" s="553"/>
      <c r="G29" s="553"/>
      <c r="H29" s="553"/>
      <c r="I29" s="553"/>
      <c r="J29" s="553"/>
      <c r="K29" s="564"/>
      <c r="L29" s="565"/>
      <c r="M29" s="2"/>
    </row>
    <row r="30" spans="1:47" ht="120.65" customHeight="1" thickTop="1" thickBot="1">
      <c r="A30" s="2"/>
      <c r="B30" s="221">
        <v>2</v>
      </c>
      <c r="C30" s="554" t="s">
        <v>27</v>
      </c>
      <c r="D30" s="554"/>
      <c r="E30" s="554"/>
      <c r="F30" s="554"/>
      <c r="G30" s="554"/>
      <c r="H30" s="554"/>
      <c r="I30" s="554"/>
      <c r="J30" s="555"/>
      <c r="K30" s="552"/>
      <c r="L30" s="552"/>
      <c r="M30" s="2"/>
    </row>
    <row r="31" spans="1:47" ht="120.65" customHeight="1" thickTop="1">
      <c r="A31" s="2"/>
      <c r="B31" s="221">
        <v>3</v>
      </c>
      <c r="C31" s="553" t="s">
        <v>27</v>
      </c>
      <c r="D31" s="553"/>
      <c r="E31" s="553"/>
      <c r="F31" s="553"/>
      <c r="G31" s="553"/>
      <c r="H31" s="553"/>
      <c r="I31" s="553"/>
      <c r="J31" s="553"/>
      <c r="K31" s="556"/>
      <c r="L31" s="557"/>
      <c r="M31" s="2"/>
    </row>
    <row r="32" spans="1:47">
      <c r="A32" s="2"/>
      <c r="B32" s="2"/>
      <c r="C32" s="2"/>
      <c r="D32" s="2"/>
      <c r="E32" s="2"/>
      <c r="F32" s="2"/>
      <c r="G32" s="2"/>
      <c r="H32" s="2"/>
      <c r="I32" s="2"/>
      <c r="J32" s="2"/>
      <c r="K32" s="2"/>
      <c r="L32" s="2"/>
      <c r="M32" s="2"/>
    </row>
    <row r="33" spans="1:47" ht="18.5">
      <c r="A33" s="2"/>
      <c r="B33" s="558" t="s">
        <v>327</v>
      </c>
      <c r="C33" s="558"/>
      <c r="D33" s="558"/>
      <c r="E33" s="558"/>
      <c r="F33" s="558"/>
      <c r="G33" s="558"/>
      <c r="H33" s="558"/>
      <c r="I33" s="558"/>
      <c r="J33" s="558"/>
      <c r="K33" s="558"/>
      <c r="L33" s="558"/>
      <c r="M33" s="2"/>
    </row>
    <row r="34" spans="1:47" ht="18.5">
      <c r="A34" s="2"/>
      <c r="B34" s="101"/>
      <c r="C34" s="101"/>
      <c r="D34" s="101"/>
      <c r="E34" s="101"/>
      <c r="F34" s="101"/>
      <c r="G34" s="101"/>
      <c r="H34" s="101"/>
      <c r="I34" s="101"/>
      <c r="J34" s="101"/>
      <c r="K34" s="101"/>
      <c r="L34" s="101"/>
      <c r="M34" s="2"/>
    </row>
    <row r="35" spans="1:47" s="86" customFormat="1">
      <c r="A35" s="85"/>
      <c r="B35" s="85"/>
      <c r="C35" s="85"/>
      <c r="D35" s="85"/>
      <c r="E35" s="85"/>
      <c r="F35" s="85"/>
      <c r="G35" s="85"/>
      <c r="H35" s="85"/>
      <c r="I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row>
    <row r="36" spans="1:47" ht="10.5" customHeight="1">
      <c r="A36" s="2"/>
      <c r="B36" s="2"/>
      <c r="C36" s="2"/>
      <c r="D36" s="2"/>
      <c r="E36" s="2"/>
      <c r="F36" s="2"/>
      <c r="G36" s="2"/>
      <c r="H36" s="2"/>
      <c r="I36" s="2"/>
      <c r="J36" s="2"/>
      <c r="K36" s="2"/>
      <c r="L36" s="2"/>
      <c r="M36" s="2"/>
    </row>
    <row r="37" spans="1:47">
      <c r="A37" s="2"/>
      <c r="B37" s="2"/>
      <c r="C37" s="2"/>
      <c r="D37" s="2"/>
      <c r="E37" s="2"/>
      <c r="F37" s="2"/>
      <c r="G37" s="2"/>
      <c r="H37" s="2"/>
      <c r="I37" s="2"/>
      <c r="J37" s="13"/>
      <c r="K37" s="2"/>
      <c r="L37" s="265" t="s">
        <v>744</v>
      </c>
      <c r="M37" s="2"/>
    </row>
    <row r="38" spans="1:47">
      <c r="A38" s="2"/>
      <c r="B38" s="2"/>
      <c r="C38" s="2"/>
      <c r="D38" s="2"/>
      <c r="E38" s="2"/>
      <c r="F38" s="2"/>
      <c r="G38" s="2"/>
      <c r="H38" s="2"/>
      <c r="I38" s="2"/>
      <c r="J38" s="2"/>
      <c r="K38" s="2"/>
      <c r="L38" s="2"/>
      <c r="M38" s="2"/>
    </row>
    <row r="39" spans="1:47" s="2" customFormat="1"/>
    <row r="40" spans="1:47" s="2" customFormat="1"/>
    <row r="41" spans="1:47" s="2" customFormat="1"/>
    <row r="42" spans="1:47" s="2" customFormat="1"/>
    <row r="43" spans="1:47" s="2" customFormat="1"/>
    <row r="44" spans="1:47" s="2" customFormat="1"/>
    <row r="45" spans="1:47" s="2" customFormat="1"/>
    <row r="46" spans="1:47" s="2" customFormat="1"/>
    <row r="47" spans="1:47" s="2" customFormat="1"/>
    <row r="48" spans="1:47"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sheetData>
  <sheetProtection algorithmName="SHA-256" hashValue="gXE7CLeJhB7XUTBwR633RZpd2i6AHNF+wPC84BbCp0M=" saltValue="TK2QmaqH4P04k5fEjyCKzA==" spinCount="100000" sheet="1" formatRows="0"/>
  <mergeCells count="39">
    <mergeCell ref="B4:L4"/>
    <mergeCell ref="J2:M2"/>
    <mergeCell ref="B3:L3"/>
    <mergeCell ref="B12:L12"/>
    <mergeCell ref="C21:J21"/>
    <mergeCell ref="D5:L5"/>
    <mergeCell ref="D6:L6"/>
    <mergeCell ref="D7:L7"/>
    <mergeCell ref="D8:L8"/>
    <mergeCell ref="B14:L14"/>
    <mergeCell ref="C23:J23"/>
    <mergeCell ref="D9:L9"/>
    <mergeCell ref="B11:L11"/>
    <mergeCell ref="K21:L21"/>
    <mergeCell ref="K22:L22"/>
    <mergeCell ref="K23:L23"/>
    <mergeCell ref="B16:L16"/>
    <mergeCell ref="B33:L33"/>
    <mergeCell ref="B15:L15"/>
    <mergeCell ref="B18:L18"/>
    <mergeCell ref="K20:L20"/>
    <mergeCell ref="K25:L25"/>
    <mergeCell ref="C20:H20"/>
    <mergeCell ref="C24:H24"/>
    <mergeCell ref="C28:H28"/>
    <mergeCell ref="C31:J31"/>
    <mergeCell ref="K31:L31"/>
    <mergeCell ref="K24:L24"/>
    <mergeCell ref="K28:L28"/>
    <mergeCell ref="C22:J22"/>
    <mergeCell ref="C29:J29"/>
    <mergeCell ref="K29:L29"/>
    <mergeCell ref="C30:J30"/>
    <mergeCell ref="K30:L30"/>
    <mergeCell ref="C25:J25"/>
    <mergeCell ref="C26:J26"/>
    <mergeCell ref="K26:L26"/>
    <mergeCell ref="C27:J27"/>
    <mergeCell ref="K27:L27"/>
  </mergeCells>
  <dataValidations count="1">
    <dataValidation type="textLength" errorStyle="information" operator="lessThan" allowBlank="1" showInputMessage="1" showErrorMessage="1" error="Response must be less than 500 characters" sqref="C21:L23 C25:L27 C29:L31" xr:uid="{00000000-0002-0000-0200-000000000000}">
      <formula1>501</formula1>
    </dataValidation>
  </dataValidations>
  <pageMargins left="0.7" right="0.7" top="0.75" bottom="0.75" header="0.3" footer="0.3"/>
  <pageSetup paperSize="30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275D3A"/>
  </sheetPr>
  <dimension ref="A1:AB54"/>
  <sheetViews>
    <sheetView showGridLines="0" zoomScaleNormal="100" workbookViewId="0"/>
  </sheetViews>
  <sheetFormatPr defaultColWidth="9.453125" defaultRowHeight="14.5"/>
  <cols>
    <col min="2" max="2" width="44.1796875" customWidth="1"/>
    <col min="3" max="8" width="9.453125" customWidth="1"/>
    <col min="13" max="13" width="9.453125" customWidth="1"/>
    <col min="14" max="28" width="9.453125" style="2"/>
  </cols>
  <sheetData>
    <row r="1" spans="1:28" ht="94.5" customHeight="1">
      <c r="A1" s="2"/>
      <c r="B1" s="2"/>
      <c r="C1" s="2"/>
      <c r="D1" s="2"/>
      <c r="E1" s="2"/>
      <c r="F1" s="2"/>
      <c r="G1" s="2"/>
      <c r="H1" s="2"/>
      <c r="I1" s="2"/>
      <c r="J1" s="2"/>
      <c r="K1" s="2"/>
      <c r="L1" s="2"/>
      <c r="M1" s="2"/>
    </row>
    <row r="2" spans="1:28" ht="145.5" customHeight="1">
      <c r="A2" s="2"/>
      <c r="B2" s="371" t="s">
        <v>538</v>
      </c>
      <c r="C2" s="2"/>
      <c r="D2" s="2"/>
      <c r="E2" s="2"/>
      <c r="F2" s="2"/>
      <c r="G2" s="2"/>
      <c r="H2" s="2"/>
      <c r="I2" s="2"/>
      <c r="J2" s="2"/>
      <c r="K2" s="2"/>
      <c r="L2" s="2"/>
      <c r="M2" s="2"/>
    </row>
    <row r="3" spans="1:28" s="395" customFormat="1" ht="52.5" customHeight="1">
      <c r="A3" s="2"/>
      <c r="B3" s="847" t="s">
        <v>627</v>
      </c>
      <c r="C3" s="847"/>
      <c r="D3" s="847"/>
      <c r="E3" s="847"/>
      <c r="F3" s="847"/>
      <c r="G3" s="847"/>
      <c r="H3" s="847"/>
      <c r="I3" s="847"/>
      <c r="J3" s="847"/>
      <c r="K3" s="847"/>
      <c r="L3" s="847"/>
      <c r="M3" s="394"/>
      <c r="N3" s="38"/>
      <c r="O3" s="38"/>
      <c r="P3" s="38"/>
      <c r="Q3" s="38"/>
      <c r="R3" s="38"/>
      <c r="S3" s="38"/>
      <c r="T3" s="38"/>
      <c r="U3" s="38"/>
      <c r="V3" s="38"/>
      <c r="W3" s="38"/>
      <c r="X3" s="38"/>
      <c r="Y3" s="38"/>
      <c r="Z3" s="38"/>
      <c r="AA3" s="38"/>
      <c r="AB3" s="38"/>
    </row>
    <row r="4" spans="1:28" s="397" customFormat="1" ht="45" customHeight="1">
      <c r="A4" s="2"/>
      <c r="B4" s="851" t="s">
        <v>621</v>
      </c>
      <c r="C4" s="851"/>
      <c r="D4" s="851"/>
      <c r="E4" s="851"/>
      <c r="F4" s="851"/>
      <c r="G4" s="851"/>
      <c r="H4" s="851"/>
      <c r="I4" s="851"/>
      <c r="J4" s="851"/>
      <c r="K4" s="851"/>
      <c r="L4" s="851"/>
      <c r="M4" s="396"/>
      <c r="N4" s="366"/>
      <c r="O4" s="366"/>
      <c r="P4" s="366"/>
      <c r="Q4" s="366"/>
      <c r="R4" s="366"/>
      <c r="S4" s="366"/>
      <c r="T4" s="366"/>
      <c r="U4" s="366"/>
      <c r="V4" s="366"/>
      <c r="W4" s="366"/>
      <c r="X4" s="366"/>
      <c r="Y4" s="366"/>
      <c r="Z4" s="366"/>
      <c r="AA4" s="366"/>
      <c r="AB4" s="366"/>
    </row>
    <row r="5" spans="1:28" s="397" customFormat="1" ht="7.5" customHeight="1">
      <c r="A5" s="2"/>
      <c r="B5" s="404"/>
      <c r="C5" s="404"/>
      <c r="D5" s="404"/>
      <c r="E5" s="404"/>
      <c r="F5" s="404"/>
      <c r="G5" s="404"/>
      <c r="H5" s="404"/>
      <c r="I5" s="404"/>
      <c r="J5" s="404"/>
      <c r="K5" s="404"/>
      <c r="L5" s="404"/>
      <c r="M5" s="396"/>
      <c r="N5" s="366"/>
      <c r="O5" s="366"/>
      <c r="P5" s="366"/>
      <c r="Q5" s="366"/>
      <c r="R5" s="366"/>
      <c r="S5" s="366"/>
      <c r="T5" s="366"/>
      <c r="U5" s="366"/>
      <c r="V5" s="366"/>
      <c r="W5" s="366"/>
      <c r="X5" s="366"/>
      <c r="Y5" s="366"/>
      <c r="Z5" s="366"/>
      <c r="AA5" s="366"/>
      <c r="AB5" s="366"/>
    </row>
    <row r="6" spans="1:28" ht="54.65" customHeight="1">
      <c r="A6" s="2"/>
      <c r="B6" s="835" t="s">
        <v>729</v>
      </c>
      <c r="C6" s="835"/>
      <c r="D6" s="835"/>
      <c r="E6" s="835"/>
      <c r="F6" s="835"/>
      <c r="G6" s="835"/>
      <c r="H6" s="835"/>
      <c r="I6" s="835"/>
      <c r="J6" s="835"/>
      <c r="K6" s="835"/>
      <c r="L6" s="835"/>
      <c r="M6" s="418"/>
    </row>
    <row r="7" spans="1:28" s="8" customFormat="1" ht="54" customHeight="1">
      <c r="A7" s="140"/>
      <c r="B7" s="836" t="s">
        <v>728</v>
      </c>
      <c r="C7" s="836"/>
      <c r="D7" s="836"/>
      <c r="E7" s="836"/>
      <c r="F7" s="836"/>
      <c r="G7" s="836"/>
      <c r="H7" s="836"/>
      <c r="I7" s="836"/>
      <c r="J7" s="836"/>
      <c r="K7" s="836"/>
      <c r="L7" s="836"/>
      <c r="M7" s="419"/>
      <c r="N7" s="13"/>
      <c r="O7" s="13"/>
      <c r="P7" s="13"/>
      <c r="Q7" s="13"/>
      <c r="R7" s="13"/>
      <c r="S7" s="13"/>
      <c r="T7" s="13"/>
      <c r="U7" s="13"/>
      <c r="V7" s="13"/>
      <c r="W7" s="13"/>
      <c r="X7" s="13"/>
      <c r="Y7" s="13"/>
      <c r="Z7" s="13"/>
      <c r="AA7" s="13"/>
      <c r="AB7" s="13"/>
    </row>
    <row r="8" spans="1:28" ht="54" customHeight="1">
      <c r="A8" s="140"/>
      <c r="B8" s="836" t="s">
        <v>727</v>
      </c>
      <c r="C8" s="836"/>
      <c r="D8" s="836"/>
      <c r="E8" s="836"/>
      <c r="F8" s="836"/>
      <c r="G8" s="836"/>
      <c r="H8" s="836"/>
      <c r="I8" s="836"/>
      <c r="J8" s="836"/>
      <c r="K8" s="836"/>
      <c r="L8" s="836"/>
      <c r="M8" s="400"/>
    </row>
    <row r="9" spans="1:28" ht="36.65" customHeight="1">
      <c r="A9" s="140"/>
      <c r="B9" s="836" t="s">
        <v>726</v>
      </c>
      <c r="C9" s="836"/>
      <c r="D9" s="836"/>
      <c r="E9" s="836"/>
      <c r="F9" s="836"/>
      <c r="G9" s="836"/>
      <c r="H9" s="836"/>
      <c r="I9" s="836"/>
      <c r="J9" s="836"/>
      <c r="K9" s="836"/>
      <c r="L9" s="836"/>
      <c r="M9" s="393"/>
    </row>
    <row r="10" spans="1:28" ht="54.65" customHeight="1">
      <c r="A10" s="140"/>
      <c r="B10" s="836" t="s">
        <v>725</v>
      </c>
      <c r="C10" s="836"/>
      <c r="D10" s="836"/>
      <c r="E10" s="836"/>
      <c r="F10" s="836"/>
      <c r="G10" s="836"/>
      <c r="H10" s="836"/>
      <c r="I10" s="836"/>
      <c r="J10" s="836"/>
      <c r="K10" s="836"/>
      <c r="L10" s="836"/>
      <c r="M10" s="400"/>
    </row>
    <row r="11" spans="1:28" ht="54" customHeight="1">
      <c r="A11" s="140"/>
      <c r="B11" s="835" t="s">
        <v>628</v>
      </c>
      <c r="C11" s="835"/>
      <c r="D11" s="835"/>
      <c r="E11" s="835"/>
      <c r="F11" s="835"/>
      <c r="G11" s="835"/>
      <c r="H11" s="835"/>
      <c r="I11" s="835"/>
      <c r="J11" s="835"/>
      <c r="K11" s="835"/>
      <c r="L11" s="835"/>
      <c r="M11" s="400"/>
    </row>
    <row r="12" spans="1:28" ht="36" customHeight="1">
      <c r="A12" s="140"/>
      <c r="B12" s="836" t="s">
        <v>629</v>
      </c>
      <c r="C12" s="836"/>
      <c r="D12" s="836"/>
      <c r="E12" s="836"/>
      <c r="F12" s="836"/>
      <c r="G12" s="836"/>
      <c r="H12" s="836"/>
      <c r="I12" s="836"/>
      <c r="J12" s="836"/>
      <c r="K12" s="836"/>
      <c r="L12" s="836"/>
      <c r="M12" s="400"/>
    </row>
    <row r="13" spans="1:28" ht="187" customHeight="1">
      <c r="A13" s="140"/>
      <c r="B13" s="794" t="s">
        <v>630</v>
      </c>
      <c r="C13" s="794"/>
      <c r="D13" s="794"/>
      <c r="E13" s="794"/>
      <c r="F13" s="794"/>
      <c r="G13" s="794"/>
      <c r="H13" s="794"/>
      <c r="I13" s="794"/>
      <c r="J13" s="794"/>
      <c r="K13" s="794"/>
      <c r="L13" s="794"/>
      <c r="M13" s="400"/>
    </row>
    <row r="14" spans="1:28" s="10" customFormat="1" ht="27" customHeight="1">
      <c r="A14" s="2"/>
      <c r="B14" s="832" t="s">
        <v>323</v>
      </c>
      <c r="C14" s="832"/>
      <c r="D14" s="832"/>
      <c r="E14" s="832"/>
      <c r="F14" s="832"/>
      <c r="G14" s="832"/>
      <c r="H14" s="832"/>
      <c r="I14" s="832"/>
      <c r="J14" s="832"/>
      <c r="K14" s="832"/>
      <c r="L14" s="832"/>
      <c r="M14" s="2"/>
      <c r="N14" s="9"/>
      <c r="O14" s="9"/>
      <c r="P14" s="9"/>
      <c r="Q14" s="9"/>
      <c r="R14" s="9"/>
      <c r="S14" s="9"/>
      <c r="T14" s="9"/>
      <c r="U14" s="9"/>
      <c r="V14" s="9"/>
      <c r="W14" s="9"/>
      <c r="X14" s="9"/>
      <c r="Y14" s="9"/>
      <c r="Z14" s="9"/>
      <c r="AA14" s="9"/>
      <c r="AB14" s="9"/>
    </row>
    <row r="15" spans="1:28" ht="61" customHeight="1">
      <c r="A15" s="2"/>
      <c r="B15" s="575" t="s">
        <v>484</v>
      </c>
      <c r="C15" s="575"/>
      <c r="D15" s="575"/>
      <c r="E15" s="575"/>
      <c r="F15" s="575"/>
      <c r="G15" s="575"/>
      <c r="H15" s="575"/>
      <c r="I15" s="575"/>
      <c r="J15" s="575"/>
      <c r="K15" s="575"/>
      <c r="L15" s="575"/>
      <c r="M15" s="11"/>
    </row>
    <row r="16" spans="1:28" ht="43" customHeight="1" thickBot="1">
      <c r="A16" s="2"/>
      <c r="B16" s="270" t="s">
        <v>472</v>
      </c>
      <c r="C16" s="829" t="s">
        <v>471</v>
      </c>
      <c r="D16" s="829"/>
      <c r="E16" s="829"/>
      <c r="F16" s="829"/>
      <c r="G16" s="829"/>
      <c r="H16" s="829"/>
      <c r="I16" s="831" t="s">
        <v>470</v>
      </c>
      <c r="J16" s="831"/>
      <c r="K16" s="831" t="s">
        <v>189</v>
      </c>
      <c r="L16" s="831"/>
      <c r="M16" s="271"/>
    </row>
    <row r="17" spans="1:28" s="390" customFormat="1" ht="119.15" customHeight="1" thickTop="1" thickBot="1">
      <c r="A17" s="140"/>
      <c r="B17" s="272" t="s">
        <v>473</v>
      </c>
      <c r="C17" s="613" t="s">
        <v>474</v>
      </c>
      <c r="D17" s="615"/>
      <c r="E17" s="615"/>
      <c r="F17" s="615"/>
      <c r="G17" s="615"/>
      <c r="H17" s="824"/>
      <c r="I17" s="613"/>
      <c r="J17" s="824"/>
      <c r="K17" s="825"/>
      <c r="L17" s="826"/>
      <c r="M17" s="140"/>
      <c r="N17" s="140"/>
      <c r="O17" s="140"/>
      <c r="P17" s="140"/>
      <c r="Q17" s="140"/>
      <c r="R17" s="140"/>
      <c r="S17" s="140"/>
      <c r="T17" s="140"/>
      <c r="U17" s="140"/>
      <c r="V17" s="140"/>
      <c r="W17" s="140"/>
      <c r="X17" s="140"/>
      <c r="Y17" s="140"/>
      <c r="Z17" s="140"/>
      <c r="AA17" s="140"/>
      <c r="AB17" s="140"/>
    </row>
    <row r="18" spans="1:28" s="390" customFormat="1" ht="111" customHeight="1" thickTop="1" thickBot="1">
      <c r="A18" s="140"/>
      <c r="B18" s="376"/>
      <c r="C18" s="564"/>
      <c r="D18" s="565"/>
      <c r="E18" s="565"/>
      <c r="F18" s="565"/>
      <c r="G18" s="565"/>
      <c r="H18" s="708"/>
      <c r="I18" s="564"/>
      <c r="J18" s="708"/>
      <c r="K18" s="827"/>
      <c r="L18" s="828"/>
      <c r="M18" s="140"/>
      <c r="N18" s="140"/>
      <c r="O18" s="140"/>
      <c r="P18" s="140"/>
      <c r="Q18" s="140"/>
      <c r="R18" s="140"/>
      <c r="S18" s="140"/>
      <c r="T18" s="140"/>
      <c r="U18" s="140"/>
      <c r="V18" s="140"/>
      <c r="W18" s="140"/>
      <c r="X18" s="140"/>
      <c r="Y18" s="140"/>
      <c r="Z18" s="140"/>
      <c r="AA18" s="140"/>
      <c r="AB18" s="140"/>
    </row>
    <row r="19" spans="1:28" s="390" customFormat="1" ht="119.15" customHeight="1" thickTop="1" thickBot="1">
      <c r="A19" s="140"/>
      <c r="B19" s="272" t="s">
        <v>473</v>
      </c>
      <c r="C19" s="613" t="s">
        <v>474</v>
      </c>
      <c r="D19" s="615"/>
      <c r="E19" s="615"/>
      <c r="F19" s="615"/>
      <c r="G19" s="615"/>
      <c r="H19" s="824"/>
      <c r="I19" s="613"/>
      <c r="J19" s="824"/>
      <c r="K19" s="825"/>
      <c r="L19" s="826"/>
      <c r="M19" s="140"/>
      <c r="N19" s="140"/>
      <c r="O19" s="140"/>
      <c r="P19" s="140"/>
      <c r="Q19" s="140"/>
      <c r="R19" s="140"/>
      <c r="S19" s="140"/>
      <c r="T19" s="140"/>
      <c r="U19" s="140"/>
      <c r="V19" s="140"/>
      <c r="W19" s="140"/>
      <c r="X19" s="140"/>
      <c r="Y19" s="140"/>
      <c r="Z19" s="140"/>
      <c r="AA19" s="140"/>
      <c r="AB19" s="140"/>
    </row>
    <row r="20" spans="1:28" s="390" customFormat="1" ht="111" customHeight="1" thickTop="1" thickBot="1">
      <c r="A20" s="140"/>
      <c r="B20" s="376"/>
      <c r="C20" s="564"/>
      <c r="D20" s="565"/>
      <c r="E20" s="565"/>
      <c r="F20" s="565"/>
      <c r="G20" s="565"/>
      <c r="H20" s="708"/>
      <c r="I20" s="564"/>
      <c r="J20" s="708"/>
      <c r="K20" s="827"/>
      <c r="L20" s="828"/>
      <c r="M20" s="140"/>
      <c r="N20" s="140"/>
      <c r="O20" s="140"/>
      <c r="P20" s="140"/>
      <c r="Q20" s="140"/>
      <c r="R20" s="140"/>
      <c r="S20" s="140"/>
      <c r="T20" s="140"/>
      <c r="U20" s="140"/>
      <c r="V20" s="140"/>
      <c r="W20" s="140"/>
      <c r="X20" s="140"/>
      <c r="Y20" s="140"/>
      <c r="Z20" s="140"/>
      <c r="AA20" s="140"/>
      <c r="AB20" s="140"/>
    </row>
    <row r="21" spans="1:28" s="390" customFormat="1" ht="119.15" customHeight="1" thickTop="1" thickBot="1">
      <c r="A21" s="140"/>
      <c r="B21" s="272" t="s">
        <v>473</v>
      </c>
      <c r="C21" s="613" t="s">
        <v>474</v>
      </c>
      <c r="D21" s="615"/>
      <c r="E21" s="615"/>
      <c r="F21" s="615"/>
      <c r="G21" s="615"/>
      <c r="H21" s="824"/>
      <c r="I21" s="613"/>
      <c r="J21" s="824"/>
      <c r="K21" s="825"/>
      <c r="L21" s="826"/>
      <c r="M21" s="140"/>
      <c r="N21" s="140"/>
      <c r="O21" s="140"/>
      <c r="P21" s="140"/>
      <c r="Q21" s="140"/>
      <c r="R21" s="140"/>
      <c r="S21" s="140"/>
      <c r="T21" s="140"/>
      <c r="U21" s="140"/>
      <c r="V21" s="140"/>
      <c r="W21" s="140"/>
      <c r="X21" s="140"/>
      <c r="Y21" s="140"/>
      <c r="Z21" s="140"/>
      <c r="AA21" s="140"/>
      <c r="AB21" s="140"/>
    </row>
    <row r="22" spans="1:28" s="390" customFormat="1" ht="111" customHeight="1" thickTop="1" thickBot="1">
      <c r="A22" s="140"/>
      <c r="B22" s="376"/>
      <c r="C22" s="564"/>
      <c r="D22" s="565"/>
      <c r="E22" s="565"/>
      <c r="F22" s="565"/>
      <c r="G22" s="565"/>
      <c r="H22" s="708"/>
      <c r="I22" s="564"/>
      <c r="J22" s="708"/>
      <c r="K22" s="827"/>
      <c r="L22" s="828"/>
      <c r="M22" s="140"/>
      <c r="N22" s="140"/>
      <c r="O22" s="140"/>
      <c r="P22" s="140"/>
      <c r="Q22" s="140"/>
      <c r="R22" s="140"/>
      <c r="S22" s="140"/>
      <c r="T22" s="140"/>
      <c r="U22" s="140"/>
      <c r="V22" s="140"/>
      <c r="W22" s="140"/>
      <c r="X22" s="140"/>
      <c r="Y22" s="140"/>
      <c r="Z22" s="140"/>
      <c r="AA22" s="140"/>
      <c r="AB22" s="140"/>
    </row>
    <row r="23" spans="1:28" ht="14.25" customHeight="1" thickTop="1">
      <c r="A23" s="2"/>
      <c r="B23" s="2"/>
      <c r="C23" s="2"/>
      <c r="D23" s="2"/>
      <c r="E23" s="2"/>
      <c r="F23" s="2"/>
      <c r="G23" s="2"/>
      <c r="H23" s="2"/>
      <c r="I23" s="2"/>
      <c r="J23" s="2"/>
      <c r="K23" s="2"/>
      <c r="L23" s="2"/>
      <c r="M23" s="2"/>
    </row>
    <row r="24" spans="1:28">
      <c r="A24" s="2"/>
      <c r="B24" s="2"/>
      <c r="C24" s="2"/>
      <c r="D24" s="2"/>
      <c r="E24" s="2"/>
      <c r="F24" s="2"/>
      <c r="G24" s="2"/>
      <c r="H24" s="2"/>
      <c r="I24" s="2"/>
      <c r="J24" s="2"/>
      <c r="K24" s="2"/>
      <c r="L24" s="2"/>
      <c r="M24" s="2"/>
    </row>
    <row r="25" spans="1:28">
      <c r="A25" s="2"/>
      <c r="B25" s="2"/>
      <c r="C25" s="2"/>
      <c r="D25" s="2"/>
      <c r="E25" s="2"/>
      <c r="F25" s="2"/>
      <c r="G25" s="2"/>
      <c r="H25" s="2"/>
      <c r="I25" s="2"/>
      <c r="J25" s="2"/>
      <c r="K25" s="2"/>
      <c r="L25" s="2"/>
      <c r="M25" s="2"/>
    </row>
    <row r="26" spans="1:28" s="86" customFormat="1">
      <c r="A26" s="85"/>
      <c r="B26" s="85"/>
      <c r="C26" s="85"/>
      <c r="D26" s="85"/>
      <c r="E26" s="85"/>
      <c r="F26" s="85"/>
      <c r="G26" s="85"/>
      <c r="H26" s="85"/>
      <c r="I26" s="85"/>
      <c r="J26" s="85"/>
      <c r="K26" s="85"/>
      <c r="L26" s="387" t="s">
        <v>700</v>
      </c>
      <c r="M26" s="85"/>
      <c r="N26" s="85"/>
      <c r="O26" s="85"/>
      <c r="P26" s="85"/>
      <c r="Q26" s="85"/>
      <c r="R26" s="85"/>
      <c r="S26" s="85"/>
      <c r="T26" s="85"/>
      <c r="U26" s="85"/>
      <c r="V26" s="85"/>
      <c r="W26" s="85"/>
      <c r="X26" s="85"/>
      <c r="Y26" s="85"/>
      <c r="Z26" s="85"/>
      <c r="AA26" s="85"/>
      <c r="AB26" s="85"/>
    </row>
    <row r="27" spans="1:28">
      <c r="A27" s="2"/>
      <c r="B27" s="2"/>
      <c r="C27" s="2"/>
      <c r="D27" s="2"/>
      <c r="E27" s="2"/>
      <c r="F27" s="2"/>
      <c r="G27" s="2"/>
      <c r="H27" s="2"/>
      <c r="I27" s="2"/>
      <c r="J27" s="2"/>
      <c r="K27" s="2"/>
      <c r="L27" s="2"/>
      <c r="M27" s="2"/>
    </row>
    <row r="28" spans="1:28">
      <c r="A28" s="2"/>
      <c r="B28" s="2"/>
      <c r="C28" s="2"/>
      <c r="D28" s="2"/>
      <c r="E28" s="2"/>
      <c r="F28" s="2"/>
      <c r="G28" s="2"/>
      <c r="H28" s="2"/>
      <c r="I28" s="2"/>
      <c r="J28" s="2"/>
      <c r="K28" s="2"/>
      <c r="L28" s="2"/>
      <c r="M28" s="2"/>
    </row>
    <row r="29" spans="1:28">
      <c r="A29" s="2"/>
      <c r="B29" s="2"/>
      <c r="C29" s="2"/>
      <c r="D29" s="2"/>
      <c r="E29" s="2"/>
      <c r="F29" s="2"/>
      <c r="G29" s="2"/>
      <c r="H29" s="2"/>
      <c r="I29" s="2"/>
      <c r="J29" s="2"/>
      <c r="K29" s="2"/>
      <c r="L29" s="2"/>
      <c r="M29" s="2"/>
    </row>
    <row r="30" spans="1:28">
      <c r="A30" s="2"/>
      <c r="B30" s="2"/>
      <c r="C30" s="2"/>
      <c r="D30" s="2"/>
      <c r="E30" s="2"/>
      <c r="F30" s="2"/>
      <c r="G30" s="2"/>
      <c r="H30" s="2"/>
      <c r="I30" s="2"/>
      <c r="J30" s="2"/>
      <c r="K30" s="2"/>
      <c r="L30" s="2"/>
      <c r="M30" s="2"/>
    </row>
    <row r="31" spans="1:28">
      <c r="A31" s="2"/>
      <c r="B31" s="2"/>
      <c r="C31" s="2"/>
      <c r="D31" s="2"/>
      <c r="E31" s="2"/>
      <c r="F31" s="2"/>
      <c r="G31" s="2"/>
      <c r="H31" s="2"/>
      <c r="I31" s="2"/>
      <c r="J31" s="2"/>
      <c r="K31" s="2"/>
      <c r="L31" s="2"/>
      <c r="M31" s="2"/>
    </row>
    <row r="32" spans="1:28">
      <c r="A32" s="2"/>
      <c r="B32" s="2"/>
      <c r="C32" s="2"/>
      <c r="D32" s="2"/>
      <c r="E32" s="2"/>
      <c r="F32" s="2"/>
      <c r="G32" s="2"/>
      <c r="H32" s="2"/>
      <c r="I32" s="2"/>
      <c r="J32" s="2"/>
      <c r="K32" s="2"/>
      <c r="L32" s="2"/>
      <c r="M32" s="2"/>
    </row>
    <row r="33" spans="1:13">
      <c r="A33" s="2"/>
      <c r="B33" s="2"/>
      <c r="C33" s="2"/>
      <c r="D33" s="2"/>
      <c r="E33" s="2"/>
      <c r="F33" s="2"/>
      <c r="G33" s="2"/>
      <c r="H33" s="2"/>
      <c r="I33" s="2"/>
      <c r="J33" s="2"/>
      <c r="K33" s="2"/>
      <c r="L33" s="2"/>
      <c r="M33" s="2"/>
    </row>
    <row r="34" spans="1:13">
      <c r="A34" s="2"/>
      <c r="B34" s="2"/>
      <c r="C34" s="2"/>
      <c r="D34" s="2"/>
      <c r="E34" s="2"/>
      <c r="F34" s="2"/>
      <c r="G34" s="2"/>
      <c r="H34" s="2"/>
      <c r="I34" s="2"/>
      <c r="J34" s="2"/>
      <c r="K34" s="2"/>
      <c r="L34" s="2"/>
      <c r="M34" s="2"/>
    </row>
    <row r="35" spans="1:13">
      <c r="A35" s="2"/>
      <c r="B35" s="2"/>
      <c r="C35" s="2"/>
      <c r="D35" s="2"/>
      <c r="E35" s="2"/>
      <c r="F35" s="2"/>
      <c r="G35" s="2"/>
      <c r="H35" s="2"/>
      <c r="I35" s="2"/>
      <c r="J35" s="2"/>
      <c r="K35" s="2"/>
      <c r="L35" s="2"/>
      <c r="M35" s="2"/>
    </row>
    <row r="36" spans="1:13">
      <c r="A36" s="2"/>
      <c r="B36" s="2"/>
      <c r="C36" s="2"/>
      <c r="D36" s="2"/>
      <c r="E36" s="2"/>
      <c r="F36" s="2"/>
      <c r="G36" s="2"/>
      <c r="H36" s="2"/>
      <c r="I36" s="2"/>
      <c r="J36" s="2"/>
      <c r="K36" s="2"/>
      <c r="L36" s="2"/>
      <c r="M36" s="2"/>
    </row>
    <row r="37" spans="1:13">
      <c r="A37" s="2"/>
      <c r="B37" s="2"/>
      <c r="C37" s="2"/>
      <c r="D37" s="2"/>
      <c r="E37" s="2"/>
      <c r="F37" s="2"/>
      <c r="G37" s="2"/>
      <c r="H37" s="2"/>
      <c r="I37" s="2"/>
      <c r="J37" s="2"/>
      <c r="K37" s="2"/>
      <c r="L37" s="2"/>
      <c r="M37" s="2"/>
    </row>
    <row r="38" spans="1:13">
      <c r="A38" s="2"/>
      <c r="B38" s="2"/>
      <c r="C38" s="2"/>
      <c r="D38" s="2"/>
      <c r="E38" s="2"/>
      <c r="F38" s="2"/>
      <c r="G38" s="2"/>
      <c r="H38" s="2"/>
      <c r="I38" s="2"/>
      <c r="J38" s="2"/>
      <c r="K38" s="2"/>
      <c r="L38" s="2"/>
      <c r="M38" s="2"/>
    </row>
    <row r="39" spans="1:13">
      <c r="A39" s="2"/>
      <c r="B39" s="2"/>
      <c r="C39" s="2"/>
      <c r="D39" s="2"/>
      <c r="E39" s="2"/>
      <c r="F39" s="2"/>
      <c r="G39" s="2"/>
      <c r="H39" s="2"/>
      <c r="I39" s="2"/>
      <c r="J39" s="2"/>
      <c r="K39" s="2"/>
      <c r="L39" s="2"/>
      <c r="M39" s="2"/>
    </row>
    <row r="40" spans="1:13">
      <c r="A40" s="2"/>
      <c r="B40" s="2"/>
      <c r="C40" s="2"/>
      <c r="D40" s="2"/>
      <c r="E40" s="2"/>
      <c r="F40" s="2"/>
      <c r="G40" s="2"/>
      <c r="H40" s="2"/>
      <c r="I40" s="2"/>
      <c r="J40" s="2"/>
      <c r="K40" s="2"/>
      <c r="L40" s="2"/>
      <c r="M40" s="2"/>
    </row>
    <row r="41" spans="1:13">
      <c r="A41" s="2"/>
      <c r="B41" s="2"/>
      <c r="C41" s="2"/>
      <c r="D41" s="2"/>
      <c r="E41" s="2"/>
      <c r="F41" s="2"/>
      <c r="G41" s="2"/>
      <c r="H41" s="2"/>
      <c r="I41" s="2"/>
      <c r="J41" s="2"/>
      <c r="K41" s="2"/>
      <c r="L41" s="2"/>
      <c r="M41" s="2"/>
    </row>
    <row r="42" spans="1:13">
      <c r="A42" s="2"/>
      <c r="B42" s="2"/>
      <c r="C42" s="2"/>
      <c r="D42" s="2"/>
      <c r="E42" s="2"/>
      <c r="F42" s="2"/>
      <c r="G42" s="2"/>
      <c r="H42" s="2"/>
      <c r="I42" s="2"/>
      <c r="J42" s="2"/>
      <c r="K42" s="2"/>
      <c r="L42" s="2"/>
      <c r="M42" s="2"/>
    </row>
    <row r="43" spans="1:13">
      <c r="A43" s="2"/>
      <c r="B43" s="2"/>
      <c r="C43" s="2"/>
      <c r="D43" s="2"/>
      <c r="E43" s="2"/>
      <c r="F43" s="2"/>
      <c r="G43" s="2"/>
      <c r="H43" s="2"/>
      <c r="I43" s="2"/>
      <c r="J43" s="2"/>
      <c r="K43" s="2"/>
      <c r="L43" s="2"/>
      <c r="M43" s="2"/>
    </row>
    <row r="44" spans="1:13">
      <c r="A44" s="2"/>
      <c r="B44" s="2"/>
      <c r="C44" s="2"/>
      <c r="D44" s="2"/>
      <c r="E44" s="2"/>
      <c r="F44" s="2"/>
      <c r="G44" s="2"/>
      <c r="H44" s="2"/>
      <c r="I44" s="2"/>
      <c r="J44" s="2"/>
      <c r="K44" s="2"/>
      <c r="L44" s="2"/>
      <c r="M44" s="2"/>
    </row>
    <row r="45" spans="1:13">
      <c r="A45" s="2"/>
      <c r="B45" s="2"/>
      <c r="C45" s="2"/>
      <c r="D45" s="2"/>
      <c r="E45" s="2"/>
      <c r="F45" s="2"/>
      <c r="G45" s="2"/>
      <c r="H45" s="2"/>
      <c r="I45" s="2"/>
      <c r="J45" s="2"/>
      <c r="K45" s="2"/>
      <c r="L45" s="2"/>
      <c r="M45" s="2"/>
    </row>
    <row r="46" spans="1:13">
      <c r="A46" s="2"/>
      <c r="B46" s="2"/>
      <c r="C46" s="2"/>
      <c r="D46" s="2"/>
      <c r="E46" s="2"/>
      <c r="F46" s="2"/>
      <c r="G46" s="2"/>
      <c r="H46" s="2"/>
      <c r="I46" s="2"/>
      <c r="J46" s="2"/>
      <c r="K46" s="2"/>
      <c r="L46" s="2"/>
      <c r="M46" s="2"/>
    </row>
    <row r="47" spans="1:13">
      <c r="A47" s="2"/>
      <c r="B47" s="2"/>
      <c r="C47" s="2"/>
      <c r="D47" s="2"/>
      <c r="E47" s="2"/>
      <c r="F47" s="2"/>
      <c r="G47" s="2"/>
      <c r="H47" s="2"/>
      <c r="I47" s="2"/>
      <c r="J47" s="2"/>
      <c r="K47" s="2"/>
      <c r="L47" s="2"/>
      <c r="M47" s="2"/>
    </row>
    <row r="48" spans="1:13">
      <c r="A48" s="2"/>
      <c r="B48" s="2"/>
      <c r="C48" s="2"/>
      <c r="D48" s="2"/>
      <c r="E48" s="2"/>
      <c r="F48" s="2"/>
      <c r="G48" s="2"/>
      <c r="H48" s="2"/>
      <c r="I48" s="2"/>
      <c r="J48" s="2"/>
      <c r="K48" s="2"/>
      <c r="L48" s="2"/>
      <c r="M48" s="2"/>
    </row>
    <row r="49" spans="1:13">
      <c r="A49" s="2"/>
      <c r="B49" s="2"/>
      <c r="C49" s="2"/>
      <c r="D49" s="2"/>
      <c r="E49" s="2"/>
      <c r="F49" s="2"/>
      <c r="G49" s="2"/>
      <c r="H49" s="2"/>
      <c r="I49" s="2"/>
      <c r="J49" s="2"/>
      <c r="K49" s="2"/>
      <c r="L49" s="2"/>
      <c r="M49" s="2"/>
    </row>
    <row r="50" spans="1:13">
      <c r="A50" s="2"/>
      <c r="B50" s="2"/>
      <c r="C50" s="2"/>
      <c r="D50" s="2"/>
      <c r="E50" s="2"/>
      <c r="F50" s="2"/>
      <c r="G50" s="2"/>
      <c r="H50" s="2"/>
      <c r="I50" s="2"/>
      <c r="J50" s="2"/>
      <c r="K50" s="2"/>
      <c r="L50" s="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c r="A53" s="2"/>
      <c r="B53" s="2"/>
      <c r="C53" s="2"/>
      <c r="D53" s="2"/>
      <c r="E53" s="2"/>
      <c r="F53" s="2"/>
      <c r="G53" s="2"/>
      <c r="H53" s="2"/>
      <c r="I53" s="2"/>
      <c r="J53" s="2"/>
      <c r="K53" s="2"/>
      <c r="L53" s="2"/>
      <c r="M53" s="2"/>
    </row>
    <row r="54" spans="1:13">
      <c r="A54" s="2"/>
      <c r="B54" s="2"/>
      <c r="C54" s="2"/>
      <c r="D54" s="2"/>
      <c r="E54" s="2"/>
      <c r="F54" s="2"/>
      <c r="G54" s="2"/>
      <c r="H54" s="2"/>
      <c r="I54" s="2"/>
      <c r="J54" s="2"/>
      <c r="K54" s="2"/>
      <c r="L54" s="2"/>
      <c r="M54" s="2"/>
    </row>
  </sheetData>
  <sheetProtection algorithmName="SHA-256" hashValue="KPnP+Ro7maJkcjL8Vji/HNsEbOdI9ZQlYZmWQr8yghU=" saltValue="xuJQF0oWj4rIXbFaITMB2A==" spinCount="100000" sheet="1" formatRows="0"/>
  <mergeCells count="24">
    <mergeCell ref="B6:L6"/>
    <mergeCell ref="B9:L9"/>
    <mergeCell ref="B4:L4"/>
    <mergeCell ref="B3:L3"/>
    <mergeCell ref="B14:L14"/>
    <mergeCell ref="B12:L12"/>
    <mergeCell ref="B13:L13"/>
    <mergeCell ref="B10:L10"/>
    <mergeCell ref="B11:L11"/>
    <mergeCell ref="B7:L7"/>
    <mergeCell ref="B8:L8"/>
    <mergeCell ref="C16:H16"/>
    <mergeCell ref="I16:J16"/>
    <mergeCell ref="K16:L16"/>
    <mergeCell ref="B15:L15"/>
    <mergeCell ref="C21:H22"/>
    <mergeCell ref="I21:J22"/>
    <mergeCell ref="K21:L22"/>
    <mergeCell ref="I17:J18"/>
    <mergeCell ref="K17:L18"/>
    <mergeCell ref="C19:H20"/>
    <mergeCell ref="I19:J20"/>
    <mergeCell ref="K19:L20"/>
    <mergeCell ref="C17:H18"/>
  </mergeCells>
  <dataValidations count="2">
    <dataValidation type="textLength" errorStyle="information" operator="lessThan" allowBlank="1" showInputMessage="1" showErrorMessage="1" error="Response must be less than 800 characters" sqref="C17:H22" xr:uid="{00000000-0002-0000-1D00-000000000000}">
      <formula1>801</formula1>
    </dataValidation>
    <dataValidation type="textLength" errorStyle="information" operator="lessThan" allowBlank="1" showInputMessage="1" showErrorMessage="1" error="Response must be less than 300 characters" sqref="B21 B19 B17" xr:uid="{00000000-0002-0000-1D00-000001000000}">
      <formula1>301</formula1>
    </dataValidation>
  </dataValidations>
  <hyperlinks>
    <hyperlink ref="B4:L4" r:id="rId1" location="mgr_manageOthers_0_0" display="The NDIS Workforce Capability Framework offers several 'organisational capabilities' relevant to this area:" xr:uid="{00000000-0004-0000-1D00-000000000000}"/>
    <hyperlink ref="B11:L11" r:id="rId2" display="4. Establish systems to regularly collect, analyse and act upon participant and worker satisfaction feedback. " xr:uid="{00000000-0004-0000-1D00-000001000000}"/>
  </hyperlinks>
  <pageMargins left="0.7" right="0.7" top="0.75" bottom="0.75" header="0.3" footer="0.3"/>
  <pageSetup paperSize="304"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275D3A"/>
  </sheetPr>
  <dimension ref="A1:AK74"/>
  <sheetViews>
    <sheetView showGridLines="0" zoomScaleNormal="100" workbookViewId="0"/>
  </sheetViews>
  <sheetFormatPr defaultColWidth="9.453125" defaultRowHeight="14.5"/>
  <cols>
    <col min="2" max="2" width="44.453125" customWidth="1"/>
    <col min="3" max="8" width="9.453125" customWidth="1"/>
    <col min="14" max="37" width="9.453125" style="2"/>
  </cols>
  <sheetData>
    <row r="1" spans="1:37" ht="94.5" customHeight="1">
      <c r="A1" s="2"/>
      <c r="B1" s="2"/>
      <c r="C1" s="2"/>
      <c r="D1" s="2"/>
      <c r="E1" s="2"/>
      <c r="F1" s="2"/>
      <c r="G1" s="2"/>
      <c r="H1" s="2"/>
      <c r="I1" s="2"/>
      <c r="J1" s="2"/>
      <c r="K1" s="2"/>
      <c r="L1" s="2"/>
      <c r="M1" s="2"/>
    </row>
    <row r="2" spans="1:37" ht="145.5" customHeight="1">
      <c r="A2" s="2"/>
      <c r="B2" s="371" t="s">
        <v>537</v>
      </c>
      <c r="C2" s="2"/>
      <c r="D2" s="2"/>
      <c r="E2" s="2"/>
      <c r="F2" s="2"/>
      <c r="G2" s="2"/>
      <c r="H2" s="2"/>
      <c r="I2" s="2"/>
      <c r="J2" s="2"/>
      <c r="K2" s="2"/>
      <c r="L2" s="2"/>
      <c r="M2" s="2"/>
    </row>
    <row r="3" spans="1:37" s="395" customFormat="1" ht="72" customHeight="1">
      <c r="A3" s="13"/>
      <c r="B3" s="847" t="s">
        <v>624</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c r="AH3" s="38"/>
      <c r="AI3" s="38"/>
      <c r="AJ3" s="38"/>
      <c r="AK3" s="38"/>
    </row>
    <row r="4" spans="1:37" s="395" customFormat="1" ht="45.65" customHeight="1">
      <c r="A4" s="13"/>
      <c r="B4" s="855" t="s">
        <v>625</v>
      </c>
      <c r="C4" s="856"/>
      <c r="D4" s="856"/>
      <c r="E4" s="856"/>
      <c r="F4" s="856"/>
      <c r="G4" s="856"/>
      <c r="H4" s="856"/>
      <c r="I4" s="856"/>
      <c r="J4" s="856"/>
      <c r="K4" s="856"/>
      <c r="L4" s="856"/>
      <c r="M4" s="407"/>
      <c r="N4" s="38"/>
      <c r="O4" s="38"/>
      <c r="P4" s="38"/>
      <c r="Q4" s="38"/>
      <c r="R4" s="38"/>
      <c r="S4" s="38"/>
      <c r="T4" s="38"/>
      <c r="U4" s="38"/>
      <c r="V4" s="38"/>
      <c r="W4" s="38"/>
      <c r="X4" s="38"/>
      <c r="Y4" s="38"/>
      <c r="Z4" s="38"/>
      <c r="AA4" s="38"/>
      <c r="AB4" s="38"/>
      <c r="AC4" s="38"/>
      <c r="AD4" s="38"/>
      <c r="AE4" s="38"/>
      <c r="AF4" s="38"/>
      <c r="AG4" s="38"/>
      <c r="AH4" s="38"/>
      <c r="AI4" s="38"/>
      <c r="AJ4" s="38"/>
      <c r="AK4" s="38"/>
    </row>
    <row r="5" spans="1:37" s="395" customFormat="1" ht="7.5" customHeight="1">
      <c r="A5" s="13"/>
      <c r="B5" s="420"/>
      <c r="C5" s="421"/>
      <c r="D5" s="421"/>
      <c r="E5" s="421"/>
      <c r="F5" s="421"/>
      <c r="G5" s="421"/>
      <c r="H5" s="421"/>
      <c r="I5" s="421"/>
      <c r="J5" s="421"/>
      <c r="K5" s="421"/>
      <c r="L5" s="421"/>
      <c r="M5" s="407"/>
      <c r="N5" s="38"/>
      <c r="O5" s="38"/>
      <c r="P5" s="38"/>
      <c r="Q5" s="38"/>
      <c r="R5" s="38"/>
      <c r="S5" s="38"/>
      <c r="T5" s="38"/>
      <c r="U5" s="38"/>
      <c r="V5" s="38"/>
      <c r="W5" s="38"/>
      <c r="X5" s="38"/>
      <c r="Y5" s="38"/>
      <c r="Z5" s="38"/>
      <c r="AA5" s="38"/>
      <c r="AB5" s="38"/>
      <c r="AC5" s="38"/>
      <c r="AD5" s="38"/>
      <c r="AE5" s="38"/>
      <c r="AF5" s="38"/>
      <c r="AG5" s="38"/>
      <c r="AH5" s="38"/>
      <c r="AI5" s="38"/>
      <c r="AJ5" s="38"/>
      <c r="AK5" s="38"/>
    </row>
    <row r="6" spans="1:37" s="423" customFormat="1" ht="54" customHeight="1">
      <c r="A6" s="13"/>
      <c r="B6" s="835" t="s">
        <v>724</v>
      </c>
      <c r="C6" s="835"/>
      <c r="D6" s="835"/>
      <c r="E6" s="835"/>
      <c r="F6" s="835"/>
      <c r="G6" s="835"/>
      <c r="H6" s="835"/>
      <c r="I6" s="835"/>
      <c r="J6" s="835"/>
      <c r="K6" s="835"/>
      <c r="L6" s="835"/>
      <c r="M6" s="422"/>
      <c r="N6" s="80"/>
      <c r="O6" s="80"/>
      <c r="P6" s="80"/>
      <c r="Q6" s="80"/>
      <c r="R6" s="80"/>
      <c r="S6" s="80"/>
      <c r="T6" s="80"/>
      <c r="U6" s="80"/>
      <c r="V6" s="80"/>
      <c r="W6" s="80"/>
      <c r="X6" s="80"/>
      <c r="Y6" s="80"/>
      <c r="Z6" s="80"/>
      <c r="AA6" s="80"/>
      <c r="AB6" s="80"/>
      <c r="AC6" s="80"/>
      <c r="AD6" s="80"/>
      <c r="AE6" s="80"/>
      <c r="AF6" s="80"/>
      <c r="AG6" s="80"/>
      <c r="AH6" s="80"/>
      <c r="AI6" s="80"/>
      <c r="AJ6" s="80"/>
      <c r="AK6" s="80"/>
    </row>
    <row r="7" spans="1:37" s="397" customFormat="1" ht="54" customHeight="1">
      <c r="A7" s="13"/>
      <c r="B7" s="836" t="s">
        <v>723</v>
      </c>
      <c r="C7" s="836"/>
      <c r="D7" s="836"/>
      <c r="E7" s="836"/>
      <c r="F7" s="836"/>
      <c r="G7" s="836"/>
      <c r="H7" s="836"/>
      <c r="I7" s="836"/>
      <c r="J7" s="836"/>
      <c r="K7" s="836"/>
      <c r="L7" s="836"/>
      <c r="M7" s="424"/>
      <c r="N7" s="366"/>
      <c r="O7" s="366"/>
      <c r="P7" s="366"/>
      <c r="Q7" s="366"/>
      <c r="R7" s="366"/>
      <c r="S7" s="366"/>
      <c r="T7" s="366"/>
      <c r="U7" s="366"/>
      <c r="V7" s="366"/>
      <c r="W7" s="366"/>
      <c r="X7" s="366"/>
      <c r="Y7" s="366"/>
      <c r="Z7" s="366"/>
      <c r="AA7" s="366"/>
      <c r="AB7" s="366"/>
      <c r="AC7" s="366"/>
      <c r="AD7" s="366"/>
      <c r="AE7" s="366"/>
      <c r="AF7" s="366"/>
      <c r="AG7" s="366"/>
      <c r="AH7" s="366"/>
      <c r="AI7" s="366"/>
      <c r="AJ7" s="366"/>
      <c r="AK7" s="366"/>
    </row>
    <row r="8" spans="1:37" s="397" customFormat="1" ht="54" customHeight="1">
      <c r="A8" s="13"/>
      <c r="B8" s="836" t="s">
        <v>731</v>
      </c>
      <c r="C8" s="836"/>
      <c r="D8" s="836"/>
      <c r="E8" s="836"/>
      <c r="F8" s="836"/>
      <c r="G8" s="836"/>
      <c r="H8" s="836"/>
      <c r="I8" s="836"/>
      <c r="J8" s="836"/>
      <c r="K8" s="836"/>
      <c r="L8" s="836"/>
      <c r="M8" s="419"/>
      <c r="N8" s="366"/>
      <c r="O8" s="366"/>
      <c r="P8" s="366"/>
      <c r="Q8" s="366"/>
      <c r="R8" s="366"/>
      <c r="S8" s="366"/>
      <c r="T8" s="366"/>
      <c r="U8" s="366"/>
      <c r="V8" s="366"/>
      <c r="W8" s="366"/>
      <c r="X8" s="366"/>
      <c r="Y8" s="366"/>
      <c r="Z8" s="366"/>
      <c r="AA8" s="366"/>
      <c r="AB8" s="366"/>
      <c r="AC8" s="366"/>
      <c r="AD8" s="366"/>
      <c r="AE8" s="366"/>
      <c r="AF8" s="366"/>
      <c r="AG8" s="366"/>
      <c r="AH8" s="366"/>
      <c r="AI8" s="366"/>
      <c r="AJ8" s="366"/>
      <c r="AK8" s="366"/>
    </row>
    <row r="9" spans="1:37" ht="54" customHeight="1">
      <c r="A9" s="13"/>
      <c r="B9" s="836" t="s">
        <v>721</v>
      </c>
      <c r="C9" s="836"/>
      <c r="D9" s="836"/>
      <c r="E9" s="836"/>
      <c r="F9" s="836"/>
      <c r="G9" s="836"/>
      <c r="H9" s="836"/>
      <c r="I9" s="836"/>
      <c r="J9" s="836"/>
      <c r="K9" s="836"/>
      <c r="L9" s="836"/>
      <c r="M9" s="419"/>
    </row>
    <row r="10" spans="1:37" ht="54" customHeight="1">
      <c r="A10" s="13"/>
      <c r="B10" s="836" t="s">
        <v>730</v>
      </c>
      <c r="C10" s="836"/>
      <c r="D10" s="836"/>
      <c r="E10" s="836"/>
      <c r="F10" s="836"/>
      <c r="G10" s="836"/>
      <c r="H10" s="836"/>
      <c r="I10" s="836"/>
      <c r="J10" s="836"/>
      <c r="K10" s="836"/>
      <c r="L10" s="836"/>
      <c r="M10" s="419"/>
    </row>
    <row r="11" spans="1:37" ht="54" customHeight="1">
      <c r="A11" s="13"/>
      <c r="B11" s="836" t="s">
        <v>719</v>
      </c>
      <c r="C11" s="836"/>
      <c r="D11" s="836"/>
      <c r="E11" s="836"/>
      <c r="F11" s="836"/>
      <c r="G11" s="836"/>
      <c r="H11" s="836"/>
      <c r="I11" s="836"/>
      <c r="J11" s="836"/>
      <c r="K11" s="836"/>
      <c r="L11" s="836"/>
      <c r="M11" s="419"/>
    </row>
    <row r="12" spans="1:37" ht="52" customHeight="1">
      <c r="A12" s="13"/>
      <c r="B12" s="836" t="s">
        <v>718</v>
      </c>
      <c r="C12" s="836"/>
      <c r="D12" s="836"/>
      <c r="E12" s="836"/>
      <c r="F12" s="836"/>
      <c r="G12" s="836"/>
      <c r="H12" s="836"/>
      <c r="I12" s="836"/>
      <c r="J12" s="836"/>
      <c r="K12" s="836"/>
      <c r="L12" s="836"/>
      <c r="M12" s="419"/>
    </row>
    <row r="13" spans="1:37" ht="72" customHeight="1">
      <c r="A13" s="13"/>
      <c r="B13" s="835" t="s">
        <v>626</v>
      </c>
      <c r="C13" s="835"/>
      <c r="D13" s="835"/>
      <c r="E13" s="835"/>
      <c r="F13" s="835"/>
      <c r="G13" s="835"/>
      <c r="H13" s="835"/>
      <c r="I13" s="835"/>
      <c r="J13" s="835"/>
      <c r="K13" s="835"/>
      <c r="L13" s="835"/>
      <c r="M13" s="419"/>
    </row>
    <row r="14" spans="1:37" ht="18" customHeight="1">
      <c r="A14" s="2"/>
      <c r="B14" s="414"/>
      <c r="C14" s="414"/>
      <c r="D14" s="414"/>
      <c r="E14" s="414"/>
      <c r="F14" s="414"/>
      <c r="G14" s="414"/>
      <c r="H14" s="414"/>
      <c r="I14" s="414"/>
      <c r="J14" s="414"/>
      <c r="K14" s="414"/>
      <c r="L14" s="414"/>
      <c r="M14" s="393"/>
    </row>
    <row r="15" spans="1:37" s="10" customFormat="1" ht="18.649999999999999" customHeight="1">
      <c r="A15" s="2"/>
      <c r="B15" s="832" t="s">
        <v>323</v>
      </c>
      <c r="C15" s="832"/>
      <c r="D15" s="832"/>
      <c r="E15" s="832"/>
      <c r="F15" s="832"/>
      <c r="G15" s="832"/>
      <c r="H15" s="832"/>
      <c r="I15" s="832"/>
      <c r="J15" s="832"/>
      <c r="K15" s="832"/>
      <c r="L15" s="832"/>
      <c r="M15" s="2"/>
      <c r="N15" s="9"/>
      <c r="O15" s="9"/>
      <c r="P15" s="9"/>
      <c r="Q15" s="9"/>
      <c r="R15" s="9"/>
      <c r="S15" s="9"/>
      <c r="T15" s="9"/>
      <c r="U15" s="9"/>
      <c r="V15" s="9"/>
      <c r="W15" s="9"/>
      <c r="X15" s="9"/>
      <c r="Y15" s="9"/>
      <c r="Z15" s="9"/>
      <c r="AA15" s="9"/>
      <c r="AB15" s="9"/>
      <c r="AC15" s="9"/>
      <c r="AD15" s="9"/>
      <c r="AE15" s="9"/>
      <c r="AF15" s="9"/>
      <c r="AG15" s="9"/>
      <c r="AH15" s="9"/>
      <c r="AI15" s="9"/>
      <c r="AJ15" s="9"/>
      <c r="AK15" s="9"/>
    </row>
    <row r="16" spans="1:37" ht="61" customHeight="1">
      <c r="A16" s="2"/>
      <c r="B16" s="575" t="s">
        <v>484</v>
      </c>
      <c r="C16" s="575"/>
      <c r="D16" s="575"/>
      <c r="E16" s="575"/>
      <c r="F16" s="575"/>
      <c r="G16" s="575"/>
      <c r="H16" s="575"/>
      <c r="I16" s="575"/>
      <c r="J16" s="575"/>
      <c r="K16" s="575"/>
      <c r="L16" s="575"/>
      <c r="M16" s="11"/>
    </row>
    <row r="17" spans="1:37" ht="43" customHeight="1" thickBot="1">
      <c r="A17" s="2"/>
      <c r="B17" s="270" t="s">
        <v>472</v>
      </c>
      <c r="C17" s="829" t="s">
        <v>471</v>
      </c>
      <c r="D17" s="829"/>
      <c r="E17" s="829"/>
      <c r="F17" s="829"/>
      <c r="G17" s="829"/>
      <c r="H17" s="829"/>
      <c r="I17" s="831" t="s">
        <v>470</v>
      </c>
      <c r="J17" s="831"/>
      <c r="K17" s="831" t="s">
        <v>189</v>
      </c>
      <c r="L17" s="831"/>
      <c r="M17" s="271"/>
    </row>
    <row r="18" spans="1:37" s="390" customFormat="1" ht="119.1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row>
    <row r="19" spans="1:37"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row>
    <row r="20" spans="1:37" s="390" customFormat="1" ht="119.15" customHeight="1" thickTop="1" thickBot="1">
      <c r="A20" s="140"/>
      <c r="B20" s="272" t="s">
        <v>473</v>
      </c>
      <c r="C20" s="613" t="s">
        <v>474</v>
      </c>
      <c r="D20" s="615"/>
      <c r="E20" s="615"/>
      <c r="F20" s="615"/>
      <c r="G20" s="615"/>
      <c r="H20" s="824"/>
      <c r="I20" s="613"/>
      <c r="J20" s="824"/>
      <c r="K20" s="825"/>
      <c r="L20" s="826"/>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row>
    <row r="21" spans="1:37" s="390" customFormat="1" ht="111" customHeight="1" thickTop="1" thickBot="1">
      <c r="A21" s="140"/>
      <c r="B21" s="376"/>
      <c r="C21" s="564"/>
      <c r="D21" s="565"/>
      <c r="E21" s="565"/>
      <c r="F21" s="565"/>
      <c r="G21" s="565"/>
      <c r="H21" s="708"/>
      <c r="I21" s="564"/>
      <c r="J21" s="708"/>
      <c r="K21" s="827"/>
      <c r="L21" s="828"/>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row>
    <row r="22" spans="1:37" s="390" customFormat="1" ht="119.15" customHeight="1" thickTop="1" thickBot="1">
      <c r="A22" s="140"/>
      <c r="B22" s="272" t="s">
        <v>473</v>
      </c>
      <c r="C22" s="613" t="s">
        <v>474</v>
      </c>
      <c r="D22" s="615"/>
      <c r="E22" s="615"/>
      <c r="F22" s="615"/>
      <c r="G22" s="615"/>
      <c r="H22" s="824"/>
      <c r="I22" s="613"/>
      <c r="J22" s="824"/>
      <c r="K22" s="825"/>
      <c r="L22" s="826"/>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row>
    <row r="23" spans="1:37" s="390" customFormat="1" ht="111" customHeight="1" thickTop="1" thickBot="1">
      <c r="A23" s="140"/>
      <c r="B23" s="376"/>
      <c r="C23" s="564"/>
      <c r="D23" s="565"/>
      <c r="E23" s="565"/>
      <c r="F23" s="565"/>
      <c r="G23" s="565"/>
      <c r="H23" s="708"/>
      <c r="I23" s="564"/>
      <c r="J23" s="708"/>
      <c r="K23" s="827"/>
      <c r="L23" s="828"/>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row>
    <row r="24" spans="1:37" ht="15" thickTop="1">
      <c r="A24" s="2"/>
      <c r="B24" s="2"/>
      <c r="C24" s="2"/>
      <c r="D24" s="2"/>
      <c r="E24" s="2"/>
      <c r="F24" s="2"/>
      <c r="G24" s="2"/>
      <c r="H24" s="2"/>
      <c r="I24" s="2"/>
      <c r="J24" s="2"/>
      <c r="K24" s="2"/>
      <c r="L24" s="2"/>
      <c r="M24" s="2"/>
    </row>
    <row r="25" spans="1:37" ht="14.25" customHeight="1">
      <c r="A25" s="2"/>
      <c r="B25" s="2"/>
      <c r="C25" s="2"/>
      <c r="D25" s="2"/>
      <c r="E25" s="2"/>
      <c r="F25" s="2"/>
      <c r="G25" s="2"/>
      <c r="H25" s="2"/>
      <c r="I25" s="2"/>
      <c r="J25" s="2"/>
      <c r="K25" s="2"/>
      <c r="L25" s="2"/>
      <c r="M25" s="2"/>
    </row>
    <row r="26" spans="1:37">
      <c r="A26" s="2"/>
      <c r="B26" s="2"/>
      <c r="C26" s="2"/>
      <c r="D26" s="2"/>
      <c r="E26" s="2"/>
      <c r="F26" s="2"/>
      <c r="G26" s="2"/>
      <c r="H26" s="2"/>
      <c r="I26" s="2"/>
      <c r="J26" s="2"/>
      <c r="K26" s="2"/>
      <c r="L26" s="2"/>
      <c r="M26" s="2"/>
    </row>
    <row r="27" spans="1:37" s="86" customFormat="1">
      <c r="A27" s="85"/>
      <c r="B27" s="85"/>
      <c r="C27" s="85"/>
      <c r="D27" s="85"/>
      <c r="E27" s="85"/>
      <c r="F27" s="85"/>
      <c r="G27" s="85"/>
      <c r="H27" s="85"/>
      <c r="I27" s="85"/>
      <c r="J27" s="85"/>
      <c r="K27" s="85"/>
      <c r="L27" s="387" t="s">
        <v>696</v>
      </c>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row>
    <row r="28" spans="1:37">
      <c r="A28" s="2"/>
      <c r="B28" s="2"/>
      <c r="C28" s="2"/>
      <c r="D28" s="2"/>
      <c r="E28" s="2"/>
      <c r="F28" s="2"/>
      <c r="G28" s="2"/>
      <c r="H28" s="2"/>
      <c r="I28" s="2"/>
      <c r="J28" s="2"/>
      <c r="K28" s="2"/>
      <c r="L28" s="2"/>
      <c r="M28" s="2"/>
    </row>
    <row r="29" spans="1:37" s="2" customFormat="1"/>
    <row r="30" spans="1:37" s="2" customFormat="1"/>
    <row r="31" spans="1:37" s="2" customFormat="1"/>
    <row r="32" spans="1:37"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sheetData>
  <sheetProtection algorithmName="SHA-256" hashValue="yA0CQ/IDtVZNxDOW0yPfipDYA+h+9Xn6VJaAq9+QUdI=" saltValue="dvVphRtIWoNwLQrAxHF4EQ==" spinCount="100000" sheet="1" formatRows="0"/>
  <mergeCells count="24">
    <mergeCell ref="B3:L3"/>
    <mergeCell ref="C18:H19"/>
    <mergeCell ref="I18:J19"/>
    <mergeCell ref="K18:L19"/>
    <mergeCell ref="B15:L15"/>
    <mergeCell ref="C17:H17"/>
    <mergeCell ref="I17:J17"/>
    <mergeCell ref="K17:L17"/>
    <mergeCell ref="B16:L16"/>
    <mergeCell ref="B4:L4"/>
    <mergeCell ref="B6:L6"/>
    <mergeCell ref="B7:L7"/>
    <mergeCell ref="B13:L13"/>
    <mergeCell ref="B8:L8"/>
    <mergeCell ref="C22:H23"/>
    <mergeCell ref="I22:J23"/>
    <mergeCell ref="K22:L23"/>
    <mergeCell ref="B9:L9"/>
    <mergeCell ref="B10:L10"/>
    <mergeCell ref="C20:H21"/>
    <mergeCell ref="I20:J21"/>
    <mergeCell ref="K20:L21"/>
    <mergeCell ref="B11:L11"/>
    <mergeCell ref="B12:L12"/>
  </mergeCells>
  <dataValidations count="2">
    <dataValidation type="textLength" errorStyle="information" operator="lessThan" allowBlank="1" showInputMessage="1" showErrorMessage="1" error="Response must be less than 800 characters" sqref="C18:H23" xr:uid="{00000000-0002-0000-1E00-000000000000}">
      <formula1>801</formula1>
    </dataValidation>
    <dataValidation type="textLength" errorStyle="information" operator="lessThan" allowBlank="1" showInputMessage="1" showErrorMessage="1" error="Response must be less than 300 characters" sqref="B22 B20 B18" xr:uid="{00000000-0002-0000-1E00-000001000000}">
      <formula1>301</formula1>
    </dataValidation>
  </dataValidations>
  <hyperlinks>
    <hyperlink ref="B4:L4" r:id="rId1" location="mgr_manageOthers_0_0" display="The Framework offers several 'organisational capabilities' relevant to this area:" xr:uid="{00000000-0004-0000-1E00-000000000000}"/>
    <hyperlink ref="B6:L6" r:id="rId2" display="https://workforcecapability.ndiscommission.gov.au/tools-and-resources/supervision-capability" xr:uid="{00000000-0004-0000-1E00-000001000000}"/>
    <hyperlink ref="B13:L13" r:id="rId3" display="6. Ensure workers have training and support to work with participants to enable them to take and learn from the risks they choose." xr:uid="{00000000-0004-0000-1E00-000002000000}"/>
  </hyperlinks>
  <pageMargins left="0.7" right="0.7" top="0.75" bottom="0.75" header="0.3" footer="0.3"/>
  <pageSetup paperSize="304" orientation="portrait"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275D3A"/>
  </sheetPr>
  <dimension ref="A1:AP80"/>
  <sheetViews>
    <sheetView showGridLines="0" zoomScaleNormal="100" workbookViewId="0"/>
  </sheetViews>
  <sheetFormatPr defaultColWidth="9.453125" defaultRowHeight="14.5"/>
  <cols>
    <col min="2" max="2" width="44.453125" customWidth="1"/>
    <col min="3" max="8" width="9.453125" customWidth="1"/>
    <col min="14" max="42" width="9.453125" style="2"/>
  </cols>
  <sheetData>
    <row r="1" spans="1:42" ht="94.5" customHeight="1">
      <c r="A1" s="2"/>
      <c r="B1" s="2"/>
      <c r="C1" s="2"/>
      <c r="D1" s="2"/>
      <c r="E1" s="2"/>
      <c r="F1" s="2"/>
      <c r="G1" s="2"/>
      <c r="H1" s="2"/>
      <c r="I1" s="2"/>
      <c r="J1" s="2"/>
      <c r="K1" s="2"/>
      <c r="L1" s="2"/>
      <c r="M1" s="2"/>
    </row>
    <row r="2" spans="1:42" ht="145.5" customHeight="1">
      <c r="A2" s="2"/>
      <c r="B2" s="371" t="s">
        <v>539</v>
      </c>
      <c r="C2" s="2"/>
      <c r="D2" s="2"/>
      <c r="E2" s="2"/>
      <c r="F2" s="2"/>
      <c r="G2" s="2"/>
      <c r="H2" s="2"/>
      <c r="I2" s="2"/>
      <c r="J2" s="2"/>
      <c r="K2" s="2"/>
      <c r="L2" s="2"/>
      <c r="M2" s="2"/>
    </row>
    <row r="3" spans="1:42" s="395" customFormat="1" ht="53.15" customHeight="1">
      <c r="A3" s="13"/>
      <c r="B3" s="847" t="s">
        <v>638</v>
      </c>
      <c r="C3" s="847"/>
      <c r="D3" s="847"/>
      <c r="E3" s="847"/>
      <c r="F3" s="847"/>
      <c r="G3" s="847"/>
      <c r="H3" s="847"/>
      <c r="I3" s="847"/>
      <c r="J3" s="847"/>
      <c r="K3" s="847"/>
      <c r="L3" s="847"/>
      <c r="M3" s="394"/>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row>
    <row r="4" spans="1:42" s="397" customFormat="1" ht="45.65" customHeight="1">
      <c r="A4" s="2"/>
      <c r="B4" s="848" t="s">
        <v>621</v>
      </c>
      <c r="C4" s="848"/>
      <c r="D4" s="848"/>
      <c r="E4" s="848"/>
      <c r="F4" s="848"/>
      <c r="G4" s="848"/>
      <c r="H4" s="848"/>
      <c r="I4" s="848"/>
      <c r="J4" s="848"/>
      <c r="K4" s="848"/>
      <c r="L4" s="848"/>
      <c r="M4" s="39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row>
    <row r="5" spans="1:42" s="397" customFormat="1" ht="7.5" customHeight="1">
      <c r="A5" s="2"/>
      <c r="B5" s="398"/>
      <c r="C5" s="398"/>
      <c r="D5" s="398"/>
      <c r="E5" s="398"/>
      <c r="F5" s="398"/>
      <c r="G5" s="398"/>
      <c r="H5" s="398"/>
      <c r="I5" s="398"/>
      <c r="J5" s="398"/>
      <c r="K5" s="398"/>
      <c r="L5" s="398"/>
      <c r="M5" s="39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row>
    <row r="6" spans="1:42" s="390" customFormat="1" ht="74.150000000000006" customHeight="1">
      <c r="A6" s="140"/>
      <c r="B6" s="835" t="s">
        <v>740</v>
      </c>
      <c r="C6" s="835"/>
      <c r="D6" s="835"/>
      <c r="E6" s="835"/>
      <c r="F6" s="835"/>
      <c r="G6" s="835"/>
      <c r="H6" s="835"/>
      <c r="I6" s="835"/>
      <c r="J6" s="835"/>
      <c r="K6" s="835"/>
      <c r="L6" s="835"/>
      <c r="M6" s="425"/>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row>
    <row r="7" spans="1:42" s="390" customFormat="1" ht="54" customHeight="1">
      <c r="A7" s="140"/>
      <c r="B7" s="835" t="s">
        <v>739</v>
      </c>
      <c r="C7" s="835"/>
      <c r="D7" s="835"/>
      <c r="E7" s="835"/>
      <c r="F7" s="835"/>
      <c r="G7" s="835"/>
      <c r="H7" s="835"/>
      <c r="I7" s="835"/>
      <c r="J7" s="835"/>
      <c r="K7" s="835"/>
      <c r="L7" s="835"/>
      <c r="M7" s="409"/>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row>
    <row r="8" spans="1:42" s="390" customFormat="1" ht="47.25" customHeight="1">
      <c r="A8" s="140"/>
      <c r="B8" s="835" t="s">
        <v>738</v>
      </c>
      <c r="C8" s="835"/>
      <c r="D8" s="835"/>
      <c r="E8" s="835"/>
      <c r="F8" s="835"/>
      <c r="G8" s="835"/>
      <c r="H8" s="835"/>
      <c r="I8" s="835"/>
      <c r="J8" s="835"/>
      <c r="K8" s="835"/>
      <c r="L8" s="835"/>
      <c r="M8" s="409"/>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row>
    <row r="9" spans="1:42" s="390" customFormat="1" ht="54" customHeight="1">
      <c r="A9" s="140"/>
      <c r="B9" s="836" t="s">
        <v>737</v>
      </c>
      <c r="C9" s="836"/>
      <c r="D9" s="836"/>
      <c r="E9" s="836"/>
      <c r="F9" s="836"/>
      <c r="G9" s="836"/>
      <c r="H9" s="836"/>
      <c r="I9" s="836"/>
      <c r="J9" s="836"/>
      <c r="K9" s="836"/>
      <c r="L9" s="836"/>
      <c r="M9" s="409"/>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row>
    <row r="10" spans="1:42" s="390" customFormat="1" ht="53.5" customHeight="1">
      <c r="A10" s="140"/>
      <c r="B10" s="836" t="s">
        <v>736</v>
      </c>
      <c r="C10" s="836"/>
      <c r="D10" s="836"/>
      <c r="E10" s="836"/>
      <c r="F10" s="836"/>
      <c r="G10" s="836"/>
      <c r="H10" s="836"/>
      <c r="I10" s="836"/>
      <c r="J10" s="836"/>
      <c r="K10" s="836"/>
      <c r="L10" s="836"/>
      <c r="M10" s="159"/>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row>
    <row r="11" spans="1:42" s="390" customFormat="1" ht="53.5" customHeight="1">
      <c r="A11" s="140"/>
      <c r="B11" s="836" t="s">
        <v>735</v>
      </c>
      <c r="C11" s="836"/>
      <c r="D11" s="836"/>
      <c r="E11" s="836"/>
      <c r="F11" s="836"/>
      <c r="G11" s="836"/>
      <c r="H11" s="836"/>
      <c r="I11" s="836"/>
      <c r="J11" s="836"/>
      <c r="K11" s="836"/>
      <c r="L11" s="836"/>
      <c r="M11" s="159"/>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row>
    <row r="12" spans="1:42" s="390" customFormat="1" ht="53.5" customHeight="1">
      <c r="A12" s="140"/>
      <c r="B12" s="836" t="s">
        <v>734</v>
      </c>
      <c r="C12" s="836"/>
      <c r="D12" s="836"/>
      <c r="E12" s="836"/>
      <c r="F12" s="836"/>
      <c r="G12" s="836"/>
      <c r="H12" s="836"/>
      <c r="I12" s="836"/>
      <c r="J12" s="836"/>
      <c r="K12" s="836"/>
      <c r="L12" s="836"/>
      <c r="M12" s="159"/>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row>
    <row r="13" spans="1:42" s="390" customFormat="1" ht="53.5" customHeight="1">
      <c r="A13" s="140"/>
      <c r="B13" s="836" t="s">
        <v>733</v>
      </c>
      <c r="C13" s="836"/>
      <c r="D13" s="836"/>
      <c r="E13" s="836"/>
      <c r="F13" s="836"/>
      <c r="G13" s="836"/>
      <c r="H13" s="836"/>
      <c r="I13" s="836"/>
      <c r="J13" s="836"/>
      <c r="K13" s="836"/>
      <c r="L13" s="836"/>
      <c r="M13" s="159"/>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row>
    <row r="14" spans="1:42" s="390" customFormat="1" ht="36.65" customHeight="1">
      <c r="A14" s="140"/>
      <c r="B14" s="836" t="s">
        <v>732</v>
      </c>
      <c r="C14" s="836"/>
      <c r="D14" s="836"/>
      <c r="E14" s="836"/>
      <c r="F14" s="836"/>
      <c r="G14" s="836"/>
      <c r="H14" s="836"/>
      <c r="I14" s="836"/>
      <c r="J14" s="836"/>
      <c r="K14" s="836"/>
      <c r="L14" s="836"/>
      <c r="M14" s="159"/>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row>
    <row r="15" spans="1:42" s="390" customFormat="1" ht="96.65" customHeight="1">
      <c r="A15" s="140"/>
      <c r="B15" s="835" t="s">
        <v>622</v>
      </c>
      <c r="C15" s="835"/>
      <c r="D15" s="835"/>
      <c r="E15" s="835"/>
      <c r="F15" s="835"/>
      <c r="G15" s="835"/>
      <c r="H15" s="835"/>
      <c r="I15" s="835"/>
      <c r="J15" s="835"/>
      <c r="K15" s="835"/>
      <c r="L15" s="835"/>
      <c r="M15" s="159"/>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row>
    <row r="16" spans="1:42" s="390" customFormat="1" ht="54.65" customHeight="1">
      <c r="A16" s="140"/>
      <c r="B16" s="835" t="s">
        <v>623</v>
      </c>
      <c r="C16" s="835"/>
      <c r="D16" s="835"/>
      <c r="E16" s="835"/>
      <c r="F16" s="835"/>
      <c r="G16" s="835"/>
      <c r="H16" s="835"/>
      <c r="I16" s="835"/>
      <c r="J16" s="835"/>
      <c r="K16" s="835"/>
      <c r="L16" s="835"/>
      <c r="M16" s="159"/>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row>
    <row r="17" spans="1:42" ht="18" customHeight="1">
      <c r="A17" s="2"/>
      <c r="B17" s="414"/>
      <c r="C17" s="414"/>
      <c r="D17" s="414"/>
      <c r="E17" s="414"/>
      <c r="F17" s="414"/>
      <c r="G17" s="414"/>
      <c r="H17" s="414"/>
      <c r="I17" s="414"/>
      <c r="J17" s="414"/>
      <c r="K17" s="414"/>
      <c r="L17" s="414"/>
      <c r="M17" s="393"/>
    </row>
    <row r="18" spans="1:42" s="10" customFormat="1" ht="18.649999999999999" customHeight="1">
      <c r="A18" s="2"/>
      <c r="B18" s="832" t="s">
        <v>323</v>
      </c>
      <c r="C18" s="832"/>
      <c r="D18" s="832"/>
      <c r="E18" s="832"/>
      <c r="F18" s="832"/>
      <c r="G18" s="832"/>
      <c r="H18" s="832"/>
      <c r="I18" s="832"/>
      <c r="J18" s="832"/>
      <c r="K18" s="832"/>
      <c r="L18" s="832"/>
      <c r="M18" s="2"/>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row>
    <row r="19" spans="1:42" ht="61" customHeight="1">
      <c r="A19" s="2"/>
      <c r="B19" s="575" t="s">
        <v>485</v>
      </c>
      <c r="C19" s="575"/>
      <c r="D19" s="575"/>
      <c r="E19" s="575"/>
      <c r="F19" s="575"/>
      <c r="G19" s="575"/>
      <c r="H19" s="575"/>
      <c r="I19" s="575"/>
      <c r="J19" s="575"/>
      <c r="K19" s="575"/>
      <c r="L19" s="575"/>
      <c r="M19" s="11"/>
    </row>
    <row r="20" spans="1:42" ht="43" customHeight="1" thickBot="1">
      <c r="A20" s="2"/>
      <c r="B20" s="270" t="s">
        <v>472</v>
      </c>
      <c r="C20" s="829" t="s">
        <v>471</v>
      </c>
      <c r="D20" s="829"/>
      <c r="E20" s="829"/>
      <c r="F20" s="829"/>
      <c r="G20" s="829"/>
      <c r="H20" s="829"/>
      <c r="I20" s="831" t="s">
        <v>470</v>
      </c>
      <c r="J20" s="831"/>
      <c r="K20" s="831" t="s">
        <v>189</v>
      </c>
      <c r="L20" s="831"/>
      <c r="M20" s="271"/>
    </row>
    <row r="21" spans="1:42" s="390" customFormat="1" ht="119.5" customHeight="1" thickTop="1" thickBot="1">
      <c r="A21" s="140"/>
      <c r="B21" s="272" t="s">
        <v>473</v>
      </c>
      <c r="C21" s="613" t="s">
        <v>474</v>
      </c>
      <c r="D21" s="615"/>
      <c r="E21" s="615"/>
      <c r="F21" s="615"/>
      <c r="G21" s="615"/>
      <c r="H21" s="824"/>
      <c r="I21" s="613"/>
      <c r="J21" s="824"/>
      <c r="K21" s="825"/>
      <c r="L21" s="826"/>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row>
    <row r="22" spans="1:42" s="390" customFormat="1" ht="111" customHeight="1" thickTop="1" thickBot="1">
      <c r="A22" s="140"/>
      <c r="B22" s="376"/>
      <c r="C22" s="564"/>
      <c r="D22" s="565"/>
      <c r="E22" s="565"/>
      <c r="F22" s="565"/>
      <c r="G22" s="565"/>
      <c r="H22" s="708"/>
      <c r="I22" s="564"/>
      <c r="J22" s="708"/>
      <c r="K22" s="827"/>
      <c r="L22" s="828"/>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row>
    <row r="23" spans="1:42" s="390" customFormat="1" ht="119.5" customHeight="1" thickTop="1" thickBot="1">
      <c r="A23" s="140"/>
      <c r="B23" s="272" t="s">
        <v>473</v>
      </c>
      <c r="C23" s="613" t="s">
        <v>474</v>
      </c>
      <c r="D23" s="615"/>
      <c r="E23" s="615"/>
      <c r="F23" s="615"/>
      <c r="G23" s="615"/>
      <c r="H23" s="824"/>
      <c r="I23" s="613"/>
      <c r="J23" s="824"/>
      <c r="K23" s="825"/>
      <c r="L23" s="826"/>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row>
    <row r="24" spans="1:42" s="390" customFormat="1" ht="111" customHeight="1" thickTop="1" thickBot="1">
      <c r="A24" s="140"/>
      <c r="B24" s="376"/>
      <c r="C24" s="564"/>
      <c r="D24" s="565"/>
      <c r="E24" s="565"/>
      <c r="F24" s="565"/>
      <c r="G24" s="565"/>
      <c r="H24" s="708"/>
      <c r="I24" s="564"/>
      <c r="J24" s="708"/>
      <c r="K24" s="827"/>
      <c r="L24" s="828"/>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row>
    <row r="25" spans="1:42" s="390" customFormat="1" ht="119.5" customHeight="1" thickTop="1" thickBot="1">
      <c r="A25" s="140"/>
      <c r="B25" s="272" t="s">
        <v>473</v>
      </c>
      <c r="C25" s="613" t="s">
        <v>474</v>
      </c>
      <c r="D25" s="615"/>
      <c r="E25" s="615"/>
      <c r="F25" s="615"/>
      <c r="G25" s="615"/>
      <c r="H25" s="824"/>
      <c r="I25" s="613"/>
      <c r="J25" s="824"/>
      <c r="K25" s="825"/>
      <c r="L25" s="826"/>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row>
    <row r="26" spans="1:42" s="390" customFormat="1" ht="111" customHeight="1" thickTop="1" thickBot="1">
      <c r="A26" s="140"/>
      <c r="B26" s="376"/>
      <c r="C26" s="564"/>
      <c r="D26" s="565"/>
      <c r="E26" s="565"/>
      <c r="F26" s="565"/>
      <c r="G26" s="565"/>
      <c r="H26" s="708"/>
      <c r="I26" s="564"/>
      <c r="J26" s="708"/>
      <c r="K26" s="827"/>
      <c r="L26" s="828"/>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row>
    <row r="27" spans="1:42" ht="15" thickTop="1">
      <c r="A27" s="2"/>
      <c r="B27" s="2"/>
      <c r="C27" s="2"/>
      <c r="D27" s="2"/>
      <c r="E27" s="2"/>
      <c r="F27" s="2"/>
      <c r="G27" s="2"/>
      <c r="H27" s="2"/>
      <c r="I27" s="2"/>
      <c r="J27" s="2"/>
      <c r="K27" s="2"/>
      <c r="L27" s="2"/>
      <c r="M27" s="2"/>
    </row>
    <row r="28" spans="1:42" ht="14.25" customHeight="1">
      <c r="A28" s="2"/>
      <c r="B28" s="2"/>
      <c r="C28" s="2"/>
      <c r="D28" s="2"/>
      <c r="E28" s="2"/>
      <c r="F28" s="2"/>
      <c r="G28" s="2"/>
      <c r="H28" s="2"/>
      <c r="I28" s="2"/>
      <c r="J28" s="2"/>
      <c r="K28" s="2"/>
      <c r="L28" s="2"/>
      <c r="M28" s="2"/>
    </row>
    <row r="29" spans="1:42">
      <c r="A29" s="2"/>
      <c r="B29" s="2"/>
      <c r="C29" s="2"/>
      <c r="D29" s="2"/>
      <c r="E29" s="2"/>
      <c r="F29" s="2"/>
      <c r="G29" s="2"/>
      <c r="H29" s="2"/>
      <c r="I29" s="2"/>
      <c r="J29" s="2"/>
      <c r="K29" s="2"/>
      <c r="L29" s="2"/>
      <c r="M29" s="2"/>
    </row>
    <row r="30" spans="1:42" s="86" customFormat="1">
      <c r="A30" s="85"/>
      <c r="B30" s="85"/>
      <c r="C30" s="85"/>
      <c r="D30" s="85"/>
      <c r="E30" s="85"/>
      <c r="F30" s="85"/>
      <c r="G30" s="85"/>
      <c r="H30" s="85"/>
      <c r="I30" s="85"/>
      <c r="J30" s="85"/>
      <c r="K30" s="85"/>
      <c r="L30" s="387" t="s">
        <v>696</v>
      </c>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row>
    <row r="31" spans="1:42">
      <c r="A31" s="2"/>
      <c r="B31" s="2"/>
      <c r="C31" s="2"/>
      <c r="D31" s="2"/>
      <c r="E31" s="2"/>
      <c r="F31" s="2"/>
      <c r="G31" s="2"/>
      <c r="H31" s="2"/>
      <c r="I31" s="2"/>
      <c r="J31" s="2"/>
      <c r="K31" s="2"/>
      <c r="L31" s="2"/>
      <c r="M31" s="2"/>
    </row>
    <row r="32" spans="1:42">
      <c r="A32" s="2"/>
      <c r="B32" s="2"/>
      <c r="C32" s="2"/>
      <c r="D32" s="2"/>
      <c r="E32" s="2"/>
      <c r="F32" s="2"/>
      <c r="G32" s="2"/>
      <c r="H32" s="2"/>
      <c r="I32" s="2"/>
      <c r="J32" s="2"/>
      <c r="K32" s="2"/>
      <c r="L32" s="2"/>
      <c r="M32" s="2"/>
    </row>
    <row r="33" spans="1:13">
      <c r="A33" s="2"/>
      <c r="B33" s="2"/>
      <c r="C33" s="2"/>
      <c r="D33" s="2"/>
      <c r="E33" s="2"/>
      <c r="F33" s="2"/>
      <c r="G33" s="2"/>
      <c r="H33" s="2"/>
      <c r="I33" s="2"/>
      <c r="J33" s="2"/>
      <c r="K33" s="2"/>
      <c r="L33" s="2"/>
      <c r="M33" s="2"/>
    </row>
    <row r="34" spans="1:13">
      <c r="A34" s="2"/>
      <c r="B34" s="2"/>
      <c r="C34" s="2"/>
      <c r="D34" s="2"/>
      <c r="E34" s="2"/>
      <c r="F34" s="2"/>
      <c r="G34" s="2"/>
      <c r="H34" s="2"/>
      <c r="I34" s="2"/>
      <c r="J34" s="2"/>
      <c r="K34" s="2"/>
      <c r="L34" s="2"/>
      <c r="M34" s="2"/>
    </row>
    <row r="35" spans="1:13">
      <c r="A35" s="2"/>
      <c r="B35" s="2"/>
      <c r="C35" s="2"/>
      <c r="D35" s="2"/>
      <c r="E35" s="2"/>
      <c r="F35" s="2"/>
      <c r="G35" s="2"/>
      <c r="H35" s="2"/>
      <c r="I35" s="2"/>
      <c r="J35" s="2"/>
      <c r="K35" s="2"/>
      <c r="L35" s="2"/>
      <c r="M35" s="2"/>
    </row>
    <row r="36" spans="1:13">
      <c r="A36" s="2"/>
      <c r="B36" s="2"/>
      <c r="C36" s="2"/>
      <c r="D36" s="2"/>
      <c r="E36" s="2"/>
      <c r="F36" s="2"/>
      <c r="G36" s="2"/>
      <c r="H36" s="2"/>
      <c r="I36" s="2"/>
      <c r="J36" s="2"/>
      <c r="K36" s="2"/>
      <c r="L36" s="2"/>
      <c r="M36" s="2"/>
    </row>
    <row r="37" spans="1:13">
      <c r="A37" s="2"/>
      <c r="B37" s="2"/>
      <c r="C37" s="2"/>
      <c r="D37" s="2"/>
      <c r="E37" s="2"/>
      <c r="F37" s="2"/>
      <c r="G37" s="2"/>
      <c r="H37" s="2"/>
      <c r="I37" s="2"/>
      <c r="J37" s="2"/>
      <c r="K37" s="2"/>
      <c r="L37" s="2"/>
      <c r="M37" s="2"/>
    </row>
    <row r="38" spans="1:13">
      <c r="A38" s="2"/>
      <c r="B38" s="2"/>
      <c r="C38" s="2"/>
      <c r="D38" s="2"/>
      <c r="E38" s="2"/>
      <c r="F38" s="2"/>
      <c r="G38" s="2"/>
      <c r="H38" s="2"/>
      <c r="I38" s="2"/>
      <c r="J38" s="2"/>
      <c r="K38" s="2"/>
      <c r="L38" s="2"/>
      <c r="M38" s="2"/>
    </row>
    <row r="39" spans="1:13">
      <c r="A39" s="2"/>
      <c r="B39" s="2"/>
      <c r="C39" s="2"/>
      <c r="D39" s="2"/>
      <c r="E39" s="2"/>
      <c r="F39" s="2"/>
      <c r="G39" s="2"/>
      <c r="H39" s="2"/>
      <c r="I39" s="2"/>
      <c r="J39" s="2"/>
      <c r="K39" s="2"/>
      <c r="L39" s="2"/>
      <c r="M39" s="2"/>
    </row>
    <row r="40" spans="1:13">
      <c r="A40" s="2"/>
      <c r="B40" s="2"/>
      <c r="C40" s="2"/>
      <c r="D40" s="2"/>
      <c r="E40" s="2"/>
      <c r="F40" s="2"/>
      <c r="G40" s="2"/>
      <c r="H40" s="2"/>
      <c r="I40" s="2"/>
      <c r="J40" s="2"/>
      <c r="K40" s="2"/>
      <c r="L40" s="2"/>
      <c r="M40" s="2"/>
    </row>
    <row r="41" spans="1:13">
      <c r="A41" s="2"/>
      <c r="B41" s="2"/>
      <c r="C41" s="2"/>
      <c r="D41" s="2"/>
      <c r="E41" s="2"/>
      <c r="F41" s="2"/>
      <c r="G41" s="2"/>
      <c r="H41" s="2"/>
      <c r="I41" s="2"/>
      <c r="J41" s="2"/>
      <c r="K41" s="2"/>
      <c r="L41" s="2"/>
      <c r="M41" s="2"/>
    </row>
    <row r="42" spans="1:13">
      <c r="A42" s="2"/>
      <c r="B42" s="2"/>
      <c r="C42" s="2"/>
      <c r="D42" s="2"/>
      <c r="E42" s="2"/>
      <c r="F42" s="2"/>
      <c r="G42" s="2"/>
      <c r="H42" s="2"/>
      <c r="I42" s="2"/>
      <c r="J42" s="2"/>
      <c r="K42" s="2"/>
      <c r="L42" s="2"/>
      <c r="M42" s="2"/>
    </row>
    <row r="43" spans="1:13">
      <c r="A43" s="2"/>
      <c r="B43" s="2"/>
      <c r="C43" s="2"/>
      <c r="D43" s="2"/>
      <c r="E43" s="2"/>
      <c r="F43" s="2"/>
      <c r="G43" s="2"/>
      <c r="H43" s="2"/>
      <c r="I43" s="2"/>
      <c r="J43" s="2"/>
      <c r="K43" s="2"/>
      <c r="L43" s="2"/>
      <c r="M43" s="2"/>
    </row>
    <row r="44" spans="1:13">
      <c r="A44" s="2"/>
      <c r="B44" s="2"/>
      <c r="C44" s="2"/>
      <c r="D44" s="2"/>
      <c r="E44" s="2"/>
      <c r="F44" s="2"/>
      <c r="G44" s="2"/>
      <c r="H44" s="2"/>
      <c r="I44" s="2"/>
      <c r="J44" s="2"/>
      <c r="K44" s="2"/>
      <c r="L44" s="2"/>
      <c r="M44" s="2"/>
    </row>
    <row r="45" spans="1:13">
      <c r="A45" s="2"/>
      <c r="B45" s="2"/>
      <c r="C45" s="2"/>
      <c r="D45" s="2"/>
      <c r="E45" s="2"/>
      <c r="F45" s="2"/>
      <c r="G45" s="2"/>
      <c r="H45" s="2"/>
      <c r="I45" s="2"/>
      <c r="J45" s="2"/>
      <c r="K45" s="2"/>
      <c r="L45" s="2"/>
      <c r="M45" s="2"/>
    </row>
    <row r="46" spans="1:13">
      <c r="A46" s="2"/>
      <c r="B46" s="2"/>
      <c r="C46" s="2"/>
      <c r="D46" s="2"/>
      <c r="E46" s="2"/>
      <c r="F46" s="2"/>
      <c r="G46" s="2"/>
      <c r="H46" s="2"/>
      <c r="I46" s="2"/>
      <c r="J46" s="2"/>
      <c r="K46" s="2"/>
      <c r="L46" s="2"/>
      <c r="M46" s="2"/>
    </row>
    <row r="47" spans="1:13">
      <c r="A47" s="2"/>
      <c r="B47" s="2"/>
      <c r="C47" s="2"/>
      <c r="D47" s="2"/>
      <c r="E47" s="2"/>
      <c r="F47" s="2"/>
      <c r="G47" s="2"/>
      <c r="H47" s="2"/>
      <c r="I47" s="2"/>
      <c r="J47" s="2"/>
      <c r="K47" s="2"/>
      <c r="L47" s="2"/>
      <c r="M47" s="2"/>
    </row>
    <row r="48" spans="1:13">
      <c r="A48" s="2"/>
      <c r="B48" s="2"/>
      <c r="C48" s="2"/>
      <c r="D48" s="2"/>
      <c r="E48" s="2"/>
      <c r="F48" s="2"/>
      <c r="G48" s="2"/>
      <c r="H48" s="2"/>
      <c r="I48" s="2"/>
      <c r="J48" s="2"/>
      <c r="K48" s="2"/>
      <c r="L48" s="2"/>
      <c r="M48" s="2"/>
    </row>
    <row r="49" spans="1:13">
      <c r="A49" s="2"/>
      <c r="B49" s="2"/>
      <c r="C49" s="2"/>
      <c r="D49" s="2"/>
      <c r="E49" s="2"/>
      <c r="F49" s="2"/>
      <c r="G49" s="2"/>
      <c r="H49" s="2"/>
      <c r="I49" s="2"/>
      <c r="J49" s="2"/>
      <c r="K49" s="2"/>
      <c r="L49" s="2"/>
      <c r="M49" s="2"/>
    </row>
    <row r="50" spans="1:13">
      <c r="A50" s="2"/>
      <c r="B50" s="2"/>
      <c r="C50" s="2"/>
      <c r="D50" s="2"/>
      <c r="E50" s="2"/>
      <c r="F50" s="2"/>
      <c r="G50" s="2"/>
      <c r="H50" s="2"/>
      <c r="I50" s="2"/>
      <c r="J50" s="2"/>
      <c r="K50" s="2"/>
      <c r="L50" s="2"/>
      <c r="M50" s="2"/>
    </row>
    <row r="51" spans="1:13">
      <c r="A51" s="2"/>
      <c r="B51" s="2"/>
      <c r="C51" s="2"/>
      <c r="D51" s="2"/>
      <c r="E51" s="2"/>
      <c r="F51" s="2"/>
      <c r="G51" s="2"/>
      <c r="H51" s="2"/>
      <c r="I51" s="2"/>
      <c r="J51" s="2"/>
      <c r="K51" s="2"/>
      <c r="L51" s="2"/>
      <c r="M51" s="2"/>
    </row>
    <row r="52" spans="1:13">
      <c r="A52" s="2"/>
      <c r="B52" s="2"/>
      <c r="C52" s="2"/>
      <c r="D52" s="2"/>
      <c r="E52" s="2"/>
      <c r="F52" s="2"/>
      <c r="G52" s="2"/>
      <c r="H52" s="2"/>
      <c r="I52" s="2"/>
      <c r="J52" s="2"/>
      <c r="K52" s="2"/>
      <c r="L52" s="2"/>
      <c r="M52" s="2"/>
    </row>
    <row r="53" spans="1:13">
      <c r="A53" s="2"/>
      <c r="B53" s="2"/>
      <c r="C53" s="2"/>
      <c r="D53" s="2"/>
      <c r="E53" s="2"/>
      <c r="F53" s="2"/>
      <c r="G53" s="2"/>
      <c r="H53" s="2"/>
      <c r="I53" s="2"/>
      <c r="J53" s="2"/>
      <c r="K53" s="2"/>
      <c r="L53" s="2"/>
      <c r="M53" s="2"/>
    </row>
    <row r="54" spans="1:13">
      <c r="A54" s="2"/>
      <c r="B54" s="2"/>
      <c r="C54" s="2"/>
      <c r="D54" s="2"/>
      <c r="E54" s="2"/>
      <c r="F54" s="2"/>
      <c r="G54" s="2"/>
      <c r="H54" s="2"/>
      <c r="I54" s="2"/>
      <c r="J54" s="2"/>
      <c r="K54" s="2"/>
      <c r="L54" s="2"/>
      <c r="M54" s="2"/>
    </row>
    <row r="55" spans="1:13">
      <c r="A55" s="2"/>
      <c r="B55" s="2"/>
      <c r="C55" s="2"/>
      <c r="D55" s="2"/>
      <c r="E55" s="2"/>
      <c r="F55" s="2"/>
      <c r="G55" s="2"/>
      <c r="H55" s="2"/>
      <c r="I55" s="2"/>
      <c r="J55" s="2"/>
      <c r="K55" s="2"/>
      <c r="L55" s="2"/>
      <c r="M55" s="2"/>
    </row>
    <row r="56" spans="1:13">
      <c r="A56" s="2"/>
      <c r="B56" s="2"/>
      <c r="C56" s="2"/>
      <c r="D56" s="2"/>
      <c r="E56" s="2"/>
      <c r="F56" s="2"/>
      <c r="G56" s="2"/>
      <c r="H56" s="2"/>
      <c r="I56" s="2"/>
      <c r="J56" s="2"/>
      <c r="K56" s="2"/>
      <c r="L56" s="2"/>
      <c r="M56" s="2"/>
    </row>
    <row r="57" spans="1:13">
      <c r="A57" s="2"/>
      <c r="B57" s="2"/>
      <c r="C57" s="2"/>
      <c r="D57" s="2"/>
      <c r="E57" s="2"/>
      <c r="F57" s="2"/>
      <c r="G57" s="2"/>
      <c r="H57" s="2"/>
      <c r="I57" s="2"/>
      <c r="J57" s="2"/>
      <c r="K57" s="2"/>
      <c r="L57" s="2"/>
      <c r="M57" s="2"/>
    </row>
    <row r="58" spans="1:13">
      <c r="A58" s="2"/>
      <c r="B58" s="2"/>
      <c r="C58" s="2"/>
      <c r="D58" s="2"/>
      <c r="E58" s="2"/>
      <c r="F58" s="2"/>
      <c r="G58" s="2"/>
      <c r="H58" s="2"/>
      <c r="I58" s="2"/>
      <c r="J58" s="2"/>
      <c r="K58" s="2"/>
      <c r="L58" s="2"/>
      <c r="M58" s="2"/>
    </row>
    <row r="59" spans="1:13">
      <c r="A59" s="2"/>
      <c r="B59" s="2"/>
      <c r="C59" s="2"/>
      <c r="D59" s="2"/>
      <c r="E59" s="2"/>
      <c r="F59" s="2"/>
      <c r="G59" s="2"/>
      <c r="H59" s="2"/>
      <c r="I59" s="2"/>
      <c r="J59" s="2"/>
      <c r="K59" s="2"/>
      <c r="L59" s="2"/>
      <c r="M59" s="2"/>
    </row>
    <row r="60" spans="1:13">
      <c r="A60" s="2"/>
      <c r="B60" s="2"/>
      <c r="C60" s="2"/>
      <c r="D60" s="2"/>
      <c r="E60" s="2"/>
      <c r="F60" s="2"/>
      <c r="G60" s="2"/>
      <c r="H60" s="2"/>
      <c r="I60" s="2"/>
      <c r="J60" s="2"/>
      <c r="K60" s="2"/>
      <c r="L60" s="2"/>
      <c r="M60" s="2"/>
    </row>
    <row r="61" spans="1:13">
      <c r="A61" s="2"/>
      <c r="B61" s="2"/>
      <c r="C61" s="2"/>
      <c r="D61" s="2"/>
      <c r="E61" s="2"/>
      <c r="F61" s="2"/>
      <c r="G61" s="2"/>
      <c r="H61" s="2"/>
      <c r="I61" s="2"/>
      <c r="J61" s="2"/>
      <c r="K61" s="2"/>
      <c r="L61" s="2"/>
      <c r="M61" s="2"/>
    </row>
    <row r="62" spans="1:13">
      <c r="A62" s="2"/>
      <c r="B62" s="2"/>
      <c r="C62" s="2"/>
      <c r="D62" s="2"/>
      <c r="E62" s="2"/>
      <c r="F62" s="2"/>
      <c r="G62" s="2"/>
      <c r="H62" s="2"/>
      <c r="I62" s="2"/>
      <c r="J62" s="2"/>
      <c r="K62" s="2"/>
      <c r="L62" s="2"/>
      <c r="M62" s="2"/>
    </row>
    <row r="63" spans="1:13">
      <c r="A63" s="2"/>
      <c r="B63" s="2"/>
      <c r="C63" s="2"/>
      <c r="D63" s="2"/>
      <c r="E63" s="2"/>
      <c r="F63" s="2"/>
      <c r="G63" s="2"/>
      <c r="H63" s="2"/>
      <c r="I63" s="2"/>
      <c r="J63" s="2"/>
      <c r="K63" s="2"/>
      <c r="L63" s="2"/>
      <c r="M63" s="2"/>
    </row>
    <row r="64" spans="1:13">
      <c r="A64" s="2"/>
      <c r="B64" s="2"/>
      <c r="C64" s="2"/>
      <c r="D64" s="2"/>
      <c r="E64" s="2"/>
      <c r="F64" s="2"/>
      <c r="G64" s="2"/>
      <c r="H64" s="2"/>
      <c r="I64" s="2"/>
      <c r="J64" s="2"/>
      <c r="K64" s="2"/>
      <c r="L64" s="2"/>
      <c r="M64" s="2"/>
    </row>
    <row r="65" spans="1:13">
      <c r="A65" s="2"/>
      <c r="B65" s="2"/>
      <c r="C65" s="2"/>
      <c r="D65" s="2"/>
      <c r="E65" s="2"/>
      <c r="F65" s="2"/>
      <c r="G65" s="2"/>
      <c r="H65" s="2"/>
      <c r="I65" s="2"/>
      <c r="J65" s="2"/>
      <c r="K65" s="2"/>
      <c r="L65" s="2"/>
      <c r="M65" s="2"/>
    </row>
    <row r="66" spans="1:13">
      <c r="A66" s="2"/>
      <c r="B66" s="2"/>
      <c r="C66" s="2"/>
      <c r="D66" s="2"/>
      <c r="E66" s="2"/>
      <c r="F66" s="2"/>
      <c r="G66" s="2"/>
      <c r="H66" s="2"/>
      <c r="I66" s="2"/>
      <c r="J66" s="2"/>
      <c r="K66" s="2"/>
      <c r="L66" s="2"/>
      <c r="M66" s="2"/>
    </row>
    <row r="67" spans="1:13">
      <c r="A67" s="2"/>
      <c r="B67" s="2"/>
      <c r="C67" s="2"/>
      <c r="D67" s="2"/>
      <c r="E67" s="2"/>
      <c r="F67" s="2"/>
      <c r="G67" s="2"/>
      <c r="H67" s="2"/>
      <c r="I67" s="2"/>
      <c r="J67" s="2"/>
      <c r="K67" s="2"/>
      <c r="L67" s="2"/>
      <c r="M67" s="2"/>
    </row>
    <row r="68" spans="1:13">
      <c r="A68" s="2"/>
      <c r="B68" s="2"/>
      <c r="C68" s="2"/>
      <c r="D68" s="2"/>
      <c r="E68" s="2"/>
      <c r="F68" s="2"/>
      <c r="G68" s="2"/>
      <c r="H68" s="2"/>
      <c r="I68" s="2"/>
      <c r="J68" s="2"/>
      <c r="K68" s="2"/>
      <c r="L68" s="2"/>
      <c r="M68" s="2"/>
    </row>
    <row r="69" spans="1:13">
      <c r="A69" s="2"/>
      <c r="B69" s="2"/>
      <c r="C69" s="2"/>
      <c r="D69" s="2"/>
      <c r="E69" s="2"/>
      <c r="F69" s="2"/>
      <c r="G69" s="2"/>
      <c r="H69" s="2"/>
      <c r="I69" s="2"/>
      <c r="J69" s="2"/>
      <c r="K69" s="2"/>
      <c r="L69" s="2"/>
      <c r="M69" s="2"/>
    </row>
    <row r="70" spans="1:13">
      <c r="A70" s="2"/>
      <c r="B70" s="2"/>
      <c r="C70" s="2"/>
      <c r="D70" s="2"/>
      <c r="E70" s="2"/>
      <c r="F70" s="2"/>
      <c r="G70" s="2"/>
      <c r="H70" s="2"/>
      <c r="I70" s="2"/>
      <c r="J70" s="2"/>
      <c r="K70" s="2"/>
      <c r="L70" s="2"/>
      <c r="M70" s="2"/>
    </row>
    <row r="71" spans="1:13">
      <c r="A71" s="2"/>
      <c r="B71" s="2"/>
      <c r="C71" s="2"/>
      <c r="D71" s="2"/>
      <c r="E71" s="2"/>
      <c r="F71" s="2"/>
      <c r="G71" s="2"/>
      <c r="H71" s="2"/>
      <c r="I71" s="2"/>
      <c r="J71" s="2"/>
      <c r="K71" s="2"/>
      <c r="L71" s="2"/>
      <c r="M71" s="2"/>
    </row>
    <row r="72" spans="1:13">
      <c r="A72" s="2"/>
      <c r="B72" s="2"/>
      <c r="C72" s="2"/>
      <c r="D72" s="2"/>
      <c r="E72" s="2"/>
      <c r="F72" s="2"/>
      <c r="G72" s="2"/>
      <c r="H72" s="2"/>
      <c r="I72" s="2"/>
      <c r="J72" s="2"/>
      <c r="K72" s="2"/>
      <c r="L72" s="2"/>
      <c r="M72" s="2"/>
    </row>
    <row r="73" spans="1:13">
      <c r="A73" s="2"/>
      <c r="B73" s="2"/>
      <c r="C73" s="2"/>
      <c r="D73" s="2"/>
      <c r="E73" s="2"/>
      <c r="F73" s="2"/>
      <c r="G73" s="2"/>
      <c r="H73" s="2"/>
      <c r="I73" s="2"/>
      <c r="J73" s="2"/>
      <c r="K73" s="2"/>
      <c r="L73" s="2"/>
      <c r="M73" s="2"/>
    </row>
    <row r="74" spans="1:13">
      <c r="A74" s="2"/>
      <c r="B74" s="2"/>
      <c r="C74" s="2"/>
      <c r="D74" s="2"/>
      <c r="E74" s="2"/>
      <c r="F74" s="2"/>
      <c r="G74" s="2"/>
      <c r="H74" s="2"/>
      <c r="I74" s="2"/>
      <c r="J74" s="2"/>
      <c r="K74" s="2"/>
      <c r="L74" s="2"/>
      <c r="M74" s="2"/>
    </row>
    <row r="75" spans="1:13">
      <c r="A75" s="2"/>
      <c r="B75" s="2"/>
      <c r="C75" s="2"/>
      <c r="D75" s="2"/>
      <c r="E75" s="2"/>
      <c r="F75" s="2"/>
      <c r="G75" s="2"/>
      <c r="H75" s="2"/>
      <c r="I75" s="2"/>
      <c r="J75" s="2"/>
      <c r="K75" s="2"/>
      <c r="L75" s="2"/>
      <c r="M75" s="2"/>
    </row>
    <row r="76" spans="1:13">
      <c r="A76" s="2"/>
      <c r="B76" s="2"/>
      <c r="C76" s="2"/>
      <c r="D76" s="2"/>
      <c r="E76" s="2"/>
      <c r="F76" s="2"/>
      <c r="G76" s="2"/>
      <c r="H76" s="2"/>
      <c r="I76" s="2"/>
      <c r="J76" s="2"/>
      <c r="K76" s="2"/>
      <c r="L76" s="2"/>
      <c r="M76" s="2"/>
    </row>
    <row r="77" spans="1:13">
      <c r="A77" s="2"/>
      <c r="B77" s="2"/>
      <c r="C77" s="2"/>
      <c r="D77" s="2"/>
      <c r="E77" s="2"/>
      <c r="F77" s="2"/>
      <c r="G77" s="2"/>
      <c r="H77" s="2"/>
      <c r="I77" s="2"/>
      <c r="J77" s="2"/>
      <c r="K77" s="2"/>
      <c r="L77" s="2"/>
      <c r="M77" s="2"/>
    </row>
    <row r="78" spans="1:13">
      <c r="A78" s="2"/>
      <c r="B78" s="2"/>
      <c r="C78" s="2"/>
      <c r="D78" s="2"/>
      <c r="E78" s="2"/>
      <c r="F78" s="2"/>
      <c r="G78" s="2"/>
      <c r="H78" s="2"/>
      <c r="I78" s="2"/>
      <c r="J78" s="2"/>
      <c r="K78" s="2"/>
      <c r="L78" s="2"/>
      <c r="M78" s="2"/>
    </row>
    <row r="79" spans="1:13">
      <c r="A79" s="2"/>
      <c r="B79" s="2"/>
      <c r="C79" s="2"/>
      <c r="D79" s="2"/>
      <c r="E79" s="2"/>
      <c r="F79" s="2"/>
      <c r="G79" s="2"/>
      <c r="H79" s="2"/>
      <c r="I79" s="2"/>
      <c r="J79" s="2"/>
      <c r="K79" s="2"/>
      <c r="L79" s="2"/>
      <c r="M79" s="2"/>
    </row>
    <row r="80" spans="1:13">
      <c r="A80" s="2"/>
      <c r="B80" s="2"/>
      <c r="C80" s="2"/>
      <c r="D80" s="2"/>
      <c r="E80" s="2"/>
      <c r="F80" s="2"/>
      <c r="G80" s="2"/>
      <c r="H80" s="2"/>
      <c r="I80" s="2"/>
      <c r="J80" s="2"/>
      <c r="K80" s="2"/>
      <c r="L80" s="2"/>
      <c r="M80" s="2"/>
    </row>
  </sheetData>
  <sheetProtection algorithmName="SHA-256" hashValue="/9Ht/Ro8YfuLq6H+3UOJV79y37xd0uRiNT4jOfycL/k=" saltValue="FDfBuKN7++v/78dUsay2Qg==" spinCount="100000" sheet="1" formatRows="0"/>
  <mergeCells count="27">
    <mergeCell ref="B3:L3"/>
    <mergeCell ref="I20:J20"/>
    <mergeCell ref="K20:L20"/>
    <mergeCell ref="B9:L9"/>
    <mergeCell ref="B10:L10"/>
    <mergeCell ref="B18:L18"/>
    <mergeCell ref="C20:H20"/>
    <mergeCell ref="B4:L4"/>
    <mergeCell ref="B6:L6"/>
    <mergeCell ref="B8:L8"/>
    <mergeCell ref="B7:L7"/>
    <mergeCell ref="B19:L19"/>
    <mergeCell ref="B11:L11"/>
    <mergeCell ref="B14:L14"/>
    <mergeCell ref="B15:L15"/>
    <mergeCell ref="B12:L12"/>
    <mergeCell ref="B13:L13"/>
    <mergeCell ref="B16:L16"/>
    <mergeCell ref="I25:J26"/>
    <mergeCell ref="K25:L26"/>
    <mergeCell ref="C21:H22"/>
    <mergeCell ref="I21:J22"/>
    <mergeCell ref="K21:L22"/>
    <mergeCell ref="C23:H24"/>
    <mergeCell ref="I23:J24"/>
    <mergeCell ref="K23:L24"/>
    <mergeCell ref="C25:H26"/>
  </mergeCells>
  <dataValidations count="2">
    <dataValidation type="textLength" errorStyle="information" operator="lessThan" allowBlank="1" showInputMessage="1" showErrorMessage="1" error="Response must be less than 300 characters" sqref="B25 B23 B21" xr:uid="{00000000-0002-0000-1F00-000000000000}">
      <formula1>301</formula1>
    </dataValidation>
    <dataValidation type="textLength" errorStyle="information" operator="lessThan" allowBlank="1" showInputMessage="1" showErrorMessage="1" error="Response must be less than 800 characters" sqref="C21:H26" xr:uid="{00000000-0002-0000-1F00-000001000000}">
      <formula1>801</formula1>
    </dataValidation>
  </dataValidations>
  <hyperlinks>
    <hyperlink ref="B4:L4" r:id="rId1" location="mgr_manageOthers_0_0" display="The Framework offers several 'organisational capabilities' relevant to this area:" xr:uid="{00000000-0004-0000-1F00-000000000000}"/>
    <hyperlink ref="B7:L7" r:id="rId2" display="Strategies based on the organisational capabilities in the Framework include: " xr:uid="{00000000-0004-0000-1F00-000001000000}"/>
    <hyperlink ref="B8:L8" r:id="rId3" display="1. Collect and analyse meaningful evidence to assess the extent to which service models and practice are achieving the organisation's stated values and supporting the health and wellbeing of participants." xr:uid="{00000000-0004-0000-1F00-000002000000}"/>
    <hyperlink ref="B15:L15" r:id="rId4" location="in-this-section" display="The supervision resources provide guidance on the business systems needed to promote and maintain effective and supportive supervision arrangements in the NDIS. Senior managers can use the Systems to Support Supervision: A Guide for Leaders and Senior Managers for advice on developing organisational values, policies and procedures to support the key elements of supervision and putting systems in place to implement them. " xr:uid="{00000000-0004-0000-1F00-000003000000}"/>
    <hyperlink ref="B16:L16" r:id="rId5" location="in-this-section" display="The Learning and Capability Development: A Guide for Supervisors resource provides useful advice when developing both organisation-wide and individual learning and development strategies. " xr:uid="{00000000-0004-0000-1F00-000004000000}"/>
  </hyperlinks>
  <pageMargins left="0.7" right="0.7" top="0.75" bottom="0.75" header="0.3" footer="0.3"/>
  <pageSetup paperSize="304" orientation="portrait" r:id="rId6"/>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275D3A"/>
  </sheetPr>
  <dimension ref="A1:AH63"/>
  <sheetViews>
    <sheetView showGridLines="0" zoomScaleNormal="100" workbookViewId="0"/>
  </sheetViews>
  <sheetFormatPr defaultColWidth="9.453125" defaultRowHeight="14.5"/>
  <cols>
    <col min="2" max="2" width="44.453125" customWidth="1"/>
    <col min="3" max="8" width="9.453125" customWidth="1"/>
    <col min="14" max="34" width="9.453125" style="2"/>
  </cols>
  <sheetData>
    <row r="1" spans="1:34" ht="94.5" customHeight="1">
      <c r="A1" s="2"/>
      <c r="B1" s="2"/>
      <c r="C1" s="2"/>
      <c r="D1" s="2"/>
      <c r="E1" s="2"/>
      <c r="F1" s="2"/>
      <c r="G1" s="2"/>
      <c r="H1" s="2"/>
      <c r="I1" s="2"/>
      <c r="J1" s="2"/>
      <c r="K1" s="2"/>
      <c r="L1" s="2"/>
      <c r="M1" s="2"/>
    </row>
    <row r="2" spans="1:34" ht="145.5" customHeight="1">
      <c r="A2" s="2"/>
      <c r="B2" s="371" t="s">
        <v>86</v>
      </c>
      <c r="C2" s="2"/>
      <c r="D2" s="2"/>
      <c r="E2" s="2"/>
      <c r="F2" s="2"/>
      <c r="G2" s="2"/>
      <c r="H2" s="2"/>
      <c r="I2" s="2"/>
      <c r="J2" s="2"/>
      <c r="K2" s="2"/>
      <c r="L2" s="2"/>
      <c r="M2" s="2"/>
    </row>
    <row r="3" spans="1:34" s="395" customFormat="1" ht="53.15" customHeight="1">
      <c r="A3" s="2"/>
      <c r="B3" s="569" t="s">
        <v>632</v>
      </c>
      <c r="C3" s="569"/>
      <c r="D3" s="569"/>
      <c r="E3" s="569"/>
      <c r="F3" s="569"/>
      <c r="G3" s="569"/>
      <c r="H3" s="569"/>
      <c r="I3" s="569"/>
      <c r="J3" s="569"/>
      <c r="K3" s="569"/>
      <c r="L3" s="569"/>
      <c r="M3" s="139"/>
      <c r="N3" s="38"/>
      <c r="O3" s="38"/>
      <c r="P3" s="38"/>
      <c r="Q3" s="38"/>
      <c r="R3" s="38"/>
      <c r="S3" s="38"/>
      <c r="T3" s="38"/>
      <c r="U3" s="38"/>
      <c r="V3" s="38"/>
      <c r="W3" s="38"/>
      <c r="X3" s="38"/>
      <c r="Y3" s="38"/>
      <c r="Z3" s="38"/>
      <c r="AA3" s="38"/>
      <c r="AB3" s="38"/>
      <c r="AC3" s="38"/>
      <c r="AD3" s="38"/>
      <c r="AE3" s="38"/>
      <c r="AF3" s="38"/>
      <c r="AG3" s="38"/>
      <c r="AH3" s="38"/>
    </row>
    <row r="4" spans="1:34" s="395" customFormat="1" ht="45.65" customHeight="1">
      <c r="A4" s="2"/>
      <c r="B4" s="372" t="s">
        <v>154</v>
      </c>
      <c r="C4" s="391"/>
      <c r="D4" s="391"/>
      <c r="E4" s="391"/>
      <c r="F4" s="391"/>
      <c r="G4" s="391"/>
      <c r="H4" s="391"/>
      <c r="I4" s="391"/>
      <c r="J4" s="391"/>
      <c r="K4" s="391"/>
      <c r="L4" s="391"/>
      <c r="M4" s="2"/>
      <c r="N4" s="2"/>
      <c r="O4" s="2"/>
      <c r="P4" s="2"/>
      <c r="Q4" s="2"/>
      <c r="R4" s="2"/>
      <c r="S4" s="2"/>
      <c r="T4" s="2"/>
      <c r="U4" s="2"/>
      <c r="V4" s="2"/>
      <c r="W4" s="2"/>
      <c r="X4" s="2"/>
      <c r="Y4" s="38"/>
      <c r="Z4" s="38"/>
      <c r="AA4" s="38"/>
      <c r="AB4" s="38"/>
      <c r="AC4" s="38"/>
      <c r="AD4" s="38"/>
      <c r="AE4" s="38"/>
      <c r="AF4" s="38"/>
      <c r="AG4" s="38"/>
      <c r="AH4" s="38"/>
    </row>
    <row r="5" spans="1:34" s="395" customFormat="1" ht="7.5" customHeight="1">
      <c r="A5" s="2"/>
      <c r="B5" s="372"/>
      <c r="C5" s="391"/>
      <c r="D5" s="391"/>
      <c r="E5" s="391"/>
      <c r="F5" s="391"/>
      <c r="G5" s="391"/>
      <c r="H5" s="391"/>
      <c r="I5" s="391"/>
      <c r="J5" s="391"/>
      <c r="K5" s="391"/>
      <c r="L5" s="391"/>
      <c r="M5" s="2"/>
      <c r="N5" s="2"/>
      <c r="O5" s="2"/>
      <c r="P5" s="2"/>
      <c r="Q5" s="2"/>
      <c r="R5" s="2"/>
      <c r="S5" s="2"/>
      <c r="T5" s="2"/>
      <c r="U5" s="2"/>
      <c r="V5" s="2"/>
      <c r="W5" s="2"/>
      <c r="X5" s="2"/>
      <c r="Y5" s="38"/>
      <c r="Z5" s="38"/>
      <c r="AA5" s="38"/>
      <c r="AB5" s="38"/>
      <c r="AC5" s="38"/>
      <c r="AD5" s="38"/>
      <c r="AE5" s="38"/>
      <c r="AF5" s="38"/>
      <c r="AG5" s="38"/>
      <c r="AH5" s="38"/>
    </row>
    <row r="6" spans="1:34" s="395" customFormat="1" ht="164.15" customHeight="1">
      <c r="A6" s="2"/>
      <c r="B6" s="835" t="s">
        <v>587</v>
      </c>
      <c r="C6" s="838"/>
      <c r="D6" s="838"/>
      <c r="E6" s="838"/>
      <c r="F6" s="838"/>
      <c r="G6" s="838"/>
      <c r="H6" s="838"/>
      <c r="I6" s="838"/>
      <c r="J6" s="838"/>
      <c r="K6" s="838"/>
      <c r="L6" s="838"/>
      <c r="M6" s="373"/>
      <c r="N6" s="2"/>
      <c r="O6" s="2"/>
      <c r="P6" s="2"/>
      <c r="Q6" s="2"/>
      <c r="R6" s="2"/>
      <c r="S6" s="2"/>
      <c r="T6" s="2"/>
      <c r="U6" s="2"/>
      <c r="V6" s="2"/>
      <c r="W6" s="2"/>
      <c r="X6" s="2"/>
      <c r="Y6" s="38"/>
      <c r="Z6" s="38"/>
      <c r="AA6" s="38"/>
      <c r="AB6" s="38"/>
      <c r="AC6" s="38"/>
      <c r="AD6" s="38"/>
      <c r="AE6" s="38"/>
      <c r="AF6" s="38"/>
      <c r="AG6" s="38"/>
      <c r="AH6" s="38"/>
    </row>
    <row r="7" spans="1:34" s="428" customFormat="1" ht="52.5" customHeight="1">
      <c r="A7" s="426"/>
      <c r="B7" s="835" t="s">
        <v>588</v>
      </c>
      <c r="C7" s="835"/>
      <c r="D7" s="835"/>
      <c r="E7" s="835"/>
      <c r="F7" s="835"/>
      <c r="G7" s="835"/>
      <c r="H7" s="835"/>
      <c r="I7" s="835"/>
      <c r="J7" s="835"/>
      <c r="K7" s="835"/>
      <c r="L7" s="835"/>
      <c r="M7" s="427"/>
      <c r="N7" s="426"/>
      <c r="O7" s="426"/>
      <c r="P7" s="426"/>
      <c r="Q7" s="426"/>
      <c r="R7" s="426"/>
      <c r="S7" s="426"/>
      <c r="T7" s="426"/>
      <c r="U7" s="426"/>
      <c r="V7" s="426"/>
      <c r="W7" s="426"/>
      <c r="X7" s="426"/>
      <c r="Y7" s="426"/>
      <c r="Z7" s="426"/>
      <c r="AA7" s="426"/>
      <c r="AB7" s="426"/>
      <c r="AC7" s="426"/>
      <c r="AD7" s="426"/>
      <c r="AE7" s="426"/>
      <c r="AF7" s="426"/>
      <c r="AG7" s="426"/>
      <c r="AH7" s="426"/>
    </row>
    <row r="8" spans="1:34" s="395" customFormat="1" ht="129" customHeight="1">
      <c r="A8" s="2"/>
      <c r="B8" s="835" t="s">
        <v>741</v>
      </c>
      <c r="C8" s="835"/>
      <c r="D8" s="835"/>
      <c r="E8" s="835"/>
      <c r="F8" s="835"/>
      <c r="G8" s="835"/>
      <c r="H8" s="835"/>
      <c r="I8" s="835"/>
      <c r="J8" s="835"/>
      <c r="K8" s="835"/>
      <c r="L8" s="835"/>
      <c r="M8" s="429"/>
      <c r="N8" s="2"/>
      <c r="O8" s="2"/>
      <c r="P8" s="2"/>
      <c r="Q8" s="2"/>
      <c r="R8" s="2"/>
      <c r="S8" s="2"/>
      <c r="T8" s="2"/>
      <c r="U8" s="2"/>
      <c r="V8" s="2"/>
      <c r="W8" s="2"/>
      <c r="X8" s="2"/>
      <c r="Y8" s="38"/>
      <c r="Z8" s="38"/>
      <c r="AA8" s="38"/>
      <c r="AB8" s="38"/>
      <c r="AC8" s="38"/>
      <c r="AD8" s="38"/>
      <c r="AE8" s="38"/>
      <c r="AF8" s="38"/>
      <c r="AG8" s="38"/>
      <c r="AH8" s="38"/>
    </row>
    <row r="9" spans="1:34" s="397" customFormat="1" ht="128.15" customHeight="1">
      <c r="A9" s="2"/>
      <c r="B9" s="835" t="s">
        <v>589</v>
      </c>
      <c r="C9" s="835"/>
      <c r="D9" s="835"/>
      <c r="E9" s="835"/>
      <c r="F9" s="835"/>
      <c r="G9" s="835"/>
      <c r="H9" s="835"/>
      <c r="I9" s="835"/>
      <c r="J9" s="835"/>
      <c r="K9" s="835"/>
      <c r="L9" s="835"/>
      <c r="M9" s="429"/>
      <c r="N9" s="2"/>
      <c r="O9" s="2"/>
      <c r="P9" s="2"/>
      <c r="Q9" s="2"/>
      <c r="R9" s="2"/>
      <c r="S9" s="2"/>
      <c r="T9" s="2"/>
      <c r="U9" s="2"/>
      <c r="V9" s="2"/>
      <c r="W9" s="2"/>
      <c r="X9" s="2"/>
      <c r="Y9" s="2"/>
      <c r="Z9" s="366"/>
      <c r="AA9" s="366"/>
      <c r="AB9" s="366"/>
      <c r="AC9" s="366"/>
      <c r="AD9" s="366"/>
      <c r="AE9" s="366"/>
      <c r="AF9" s="366"/>
      <c r="AG9" s="366"/>
      <c r="AH9" s="366"/>
    </row>
    <row r="10" spans="1:34" s="397" customFormat="1" ht="88.75" customHeight="1">
      <c r="A10" s="2"/>
      <c r="B10" s="835" t="s">
        <v>590</v>
      </c>
      <c r="C10" s="835"/>
      <c r="D10" s="835"/>
      <c r="E10" s="835"/>
      <c r="F10" s="835"/>
      <c r="G10" s="835"/>
      <c r="H10" s="835"/>
      <c r="I10" s="835"/>
      <c r="J10" s="835"/>
      <c r="K10" s="835"/>
      <c r="L10" s="835"/>
      <c r="M10" s="429"/>
      <c r="N10" s="2"/>
      <c r="O10" s="2"/>
      <c r="P10" s="2"/>
      <c r="Q10" s="2"/>
      <c r="R10" s="2"/>
      <c r="S10" s="2"/>
      <c r="T10" s="2"/>
      <c r="U10" s="2"/>
      <c r="V10" s="2"/>
      <c r="W10" s="2"/>
      <c r="X10" s="2"/>
      <c r="Y10" s="2"/>
      <c r="Z10" s="366"/>
      <c r="AA10" s="366"/>
      <c r="AB10" s="366"/>
      <c r="AC10" s="366"/>
      <c r="AD10" s="366"/>
      <c r="AE10" s="366"/>
      <c r="AF10" s="366"/>
      <c r="AG10" s="366"/>
      <c r="AH10" s="366"/>
    </row>
    <row r="11" spans="1:34" s="10" customFormat="1" ht="35.5" customHeight="1">
      <c r="A11" s="2"/>
      <c r="B11" s="832" t="s">
        <v>323</v>
      </c>
      <c r="C11" s="832"/>
      <c r="D11" s="832"/>
      <c r="E11" s="832"/>
      <c r="F11" s="832"/>
      <c r="G11" s="832"/>
      <c r="H11" s="832"/>
      <c r="I11" s="832"/>
      <c r="J11" s="832"/>
      <c r="K11" s="832"/>
      <c r="L11" s="832"/>
      <c r="M11" s="2"/>
      <c r="N11" s="9"/>
      <c r="O11" s="9"/>
      <c r="P11" s="9"/>
      <c r="Q11" s="9"/>
      <c r="R11" s="9"/>
      <c r="S11" s="9"/>
      <c r="T11" s="9"/>
      <c r="U11" s="9"/>
      <c r="V11" s="9"/>
      <c r="W11" s="9"/>
      <c r="X11" s="9"/>
      <c r="Y11" s="9"/>
      <c r="Z11" s="9"/>
      <c r="AA11" s="9"/>
      <c r="AB11" s="9"/>
      <c r="AC11" s="9"/>
      <c r="AD11" s="9"/>
      <c r="AE11" s="9"/>
      <c r="AF11" s="9"/>
      <c r="AG11" s="9"/>
      <c r="AH11" s="9"/>
    </row>
    <row r="12" spans="1:34" ht="61" customHeight="1">
      <c r="A12" s="2"/>
      <c r="B12" s="575" t="s">
        <v>485</v>
      </c>
      <c r="C12" s="575"/>
      <c r="D12" s="575"/>
      <c r="E12" s="575"/>
      <c r="F12" s="575"/>
      <c r="G12" s="575"/>
      <c r="H12" s="575"/>
      <c r="I12" s="575"/>
      <c r="J12" s="575"/>
      <c r="K12" s="575"/>
      <c r="L12" s="575"/>
      <c r="M12" s="11"/>
    </row>
    <row r="13" spans="1:34" ht="43" customHeight="1" thickBot="1">
      <c r="A13" s="2"/>
      <c r="B13" s="270" t="s">
        <v>472</v>
      </c>
      <c r="C13" s="829" t="s">
        <v>471</v>
      </c>
      <c r="D13" s="829"/>
      <c r="E13" s="829"/>
      <c r="F13" s="829"/>
      <c r="G13" s="829"/>
      <c r="H13" s="829"/>
      <c r="I13" s="831" t="s">
        <v>470</v>
      </c>
      <c r="J13" s="831"/>
      <c r="K13" s="831" t="s">
        <v>189</v>
      </c>
      <c r="L13" s="831"/>
      <c r="M13" s="271"/>
    </row>
    <row r="14" spans="1:34" s="390" customFormat="1" ht="119.5" customHeight="1" thickTop="1" thickBot="1">
      <c r="A14" s="140"/>
      <c r="B14" s="272" t="s">
        <v>473</v>
      </c>
      <c r="C14" s="613" t="s">
        <v>474</v>
      </c>
      <c r="D14" s="615"/>
      <c r="E14" s="615"/>
      <c r="F14" s="615"/>
      <c r="G14" s="615"/>
      <c r="H14" s="824"/>
      <c r="I14" s="613"/>
      <c r="J14" s="824"/>
      <c r="K14" s="825"/>
      <c r="L14" s="826"/>
      <c r="M14" s="140"/>
      <c r="N14" s="140"/>
      <c r="O14" s="140"/>
      <c r="P14" s="140"/>
      <c r="Q14" s="140"/>
      <c r="R14" s="140"/>
      <c r="S14" s="140"/>
      <c r="T14" s="140"/>
      <c r="U14" s="140"/>
      <c r="V14" s="140"/>
      <c r="W14" s="140"/>
      <c r="X14" s="140"/>
      <c r="Y14" s="140"/>
      <c r="Z14" s="140"/>
      <c r="AA14" s="140"/>
      <c r="AB14" s="140"/>
      <c r="AC14" s="140"/>
      <c r="AD14" s="140"/>
      <c r="AE14" s="140"/>
      <c r="AF14" s="140"/>
      <c r="AG14" s="140"/>
      <c r="AH14" s="140"/>
    </row>
    <row r="15" spans="1:34" s="390" customFormat="1" ht="111" customHeight="1" thickTop="1" thickBot="1">
      <c r="A15" s="140"/>
      <c r="B15" s="376"/>
      <c r="C15" s="564"/>
      <c r="D15" s="565"/>
      <c r="E15" s="565"/>
      <c r="F15" s="565"/>
      <c r="G15" s="565"/>
      <c r="H15" s="708"/>
      <c r="I15" s="564"/>
      <c r="J15" s="708"/>
      <c r="K15" s="827"/>
      <c r="L15" s="828"/>
      <c r="M15" s="140"/>
      <c r="N15" s="140"/>
      <c r="O15" s="140"/>
      <c r="P15" s="140"/>
      <c r="Q15" s="140"/>
      <c r="R15" s="140"/>
      <c r="S15" s="140"/>
      <c r="T15" s="140"/>
      <c r="U15" s="140"/>
      <c r="V15" s="140"/>
      <c r="W15" s="140"/>
      <c r="X15" s="140"/>
      <c r="Y15" s="140"/>
      <c r="Z15" s="140"/>
      <c r="AA15" s="140"/>
      <c r="AB15" s="140"/>
      <c r="AC15" s="140"/>
      <c r="AD15" s="140"/>
      <c r="AE15" s="140"/>
      <c r="AF15" s="140"/>
      <c r="AG15" s="140"/>
      <c r="AH15" s="140"/>
    </row>
    <row r="16" spans="1:34" s="390" customFormat="1" ht="119.5" customHeight="1" thickTop="1" thickBot="1">
      <c r="A16" s="140"/>
      <c r="B16" s="272" t="s">
        <v>473</v>
      </c>
      <c r="C16" s="613" t="s">
        <v>474</v>
      </c>
      <c r="D16" s="615"/>
      <c r="E16" s="615"/>
      <c r="F16" s="615"/>
      <c r="G16" s="615"/>
      <c r="H16" s="824"/>
      <c r="I16" s="613"/>
      <c r="J16" s="824"/>
      <c r="K16" s="825"/>
      <c r="L16" s="826"/>
      <c r="M16" s="140"/>
      <c r="N16" s="140"/>
      <c r="O16" s="140"/>
      <c r="P16" s="140"/>
      <c r="Q16" s="140"/>
      <c r="R16" s="140"/>
      <c r="S16" s="140"/>
      <c r="T16" s="140"/>
      <c r="U16" s="140"/>
      <c r="V16" s="140"/>
      <c r="W16" s="140"/>
      <c r="X16" s="140"/>
      <c r="Y16" s="140"/>
      <c r="Z16" s="140"/>
      <c r="AA16" s="140"/>
      <c r="AB16" s="140"/>
      <c r="AC16" s="140"/>
      <c r="AD16" s="140"/>
      <c r="AE16" s="140"/>
      <c r="AF16" s="140"/>
      <c r="AG16" s="140"/>
      <c r="AH16" s="140"/>
    </row>
    <row r="17" spans="1:34" s="390" customFormat="1" ht="111" customHeight="1" thickTop="1" thickBot="1">
      <c r="A17" s="140"/>
      <c r="B17" s="376"/>
      <c r="C17" s="564"/>
      <c r="D17" s="565"/>
      <c r="E17" s="565"/>
      <c r="F17" s="565"/>
      <c r="G17" s="565"/>
      <c r="H17" s="708"/>
      <c r="I17" s="564"/>
      <c r="J17" s="708"/>
      <c r="K17" s="827"/>
      <c r="L17" s="828"/>
      <c r="M17" s="140"/>
      <c r="N17" s="140"/>
      <c r="O17" s="140"/>
      <c r="P17" s="140"/>
      <c r="Q17" s="140"/>
      <c r="R17" s="140"/>
      <c r="S17" s="140"/>
      <c r="T17" s="140"/>
      <c r="U17" s="140"/>
      <c r="V17" s="140"/>
      <c r="W17" s="140"/>
      <c r="X17" s="140"/>
      <c r="Y17" s="140"/>
      <c r="Z17" s="140"/>
      <c r="AA17" s="140"/>
      <c r="AB17" s="140"/>
      <c r="AC17" s="140"/>
      <c r="AD17" s="140"/>
      <c r="AE17" s="140"/>
      <c r="AF17" s="140"/>
      <c r="AG17" s="140"/>
      <c r="AH17" s="140"/>
    </row>
    <row r="18" spans="1:34" s="390" customFormat="1" ht="119.5" customHeight="1" thickTop="1" thickBot="1">
      <c r="A18" s="140"/>
      <c r="B18" s="272" t="s">
        <v>473</v>
      </c>
      <c r="C18" s="613" t="s">
        <v>474</v>
      </c>
      <c r="D18" s="615"/>
      <c r="E18" s="615"/>
      <c r="F18" s="615"/>
      <c r="G18" s="615"/>
      <c r="H18" s="824"/>
      <c r="I18" s="613"/>
      <c r="J18" s="824"/>
      <c r="K18" s="825"/>
      <c r="L18" s="826"/>
      <c r="M18" s="140"/>
      <c r="N18" s="140"/>
      <c r="O18" s="140"/>
      <c r="P18" s="140"/>
      <c r="Q18" s="140"/>
      <c r="R18" s="140"/>
      <c r="S18" s="140"/>
      <c r="T18" s="140"/>
      <c r="U18" s="140"/>
      <c r="V18" s="140"/>
      <c r="W18" s="140"/>
      <c r="X18" s="140"/>
      <c r="Y18" s="140"/>
      <c r="Z18" s="140"/>
      <c r="AA18" s="140"/>
      <c r="AB18" s="140"/>
      <c r="AC18" s="140"/>
      <c r="AD18" s="140"/>
      <c r="AE18" s="140"/>
      <c r="AF18" s="140"/>
      <c r="AG18" s="140"/>
      <c r="AH18" s="140"/>
    </row>
    <row r="19" spans="1:34" s="390" customFormat="1" ht="111" customHeight="1" thickTop="1" thickBot="1">
      <c r="A19" s="140"/>
      <c r="B19" s="376"/>
      <c r="C19" s="564"/>
      <c r="D19" s="565"/>
      <c r="E19" s="565"/>
      <c r="F19" s="565"/>
      <c r="G19" s="565"/>
      <c r="H19" s="708"/>
      <c r="I19" s="564"/>
      <c r="J19" s="708"/>
      <c r="K19" s="827"/>
      <c r="L19" s="828"/>
      <c r="M19" s="140"/>
      <c r="N19" s="140"/>
      <c r="O19" s="140"/>
      <c r="P19" s="140"/>
      <c r="Q19" s="140"/>
      <c r="R19" s="140"/>
      <c r="S19" s="140"/>
      <c r="T19" s="140"/>
      <c r="U19" s="140"/>
      <c r="V19" s="140"/>
      <c r="W19" s="140"/>
      <c r="X19" s="140"/>
      <c r="Y19" s="140"/>
      <c r="Z19" s="140"/>
      <c r="AA19" s="140"/>
      <c r="AB19" s="140"/>
      <c r="AC19" s="140"/>
      <c r="AD19" s="140"/>
      <c r="AE19" s="140"/>
      <c r="AF19" s="140"/>
      <c r="AG19" s="140"/>
      <c r="AH19" s="140"/>
    </row>
    <row r="20" spans="1:34" ht="15" thickTop="1">
      <c r="A20" s="2"/>
      <c r="B20" s="2"/>
      <c r="C20" s="2"/>
      <c r="D20" s="2"/>
      <c r="E20" s="2"/>
      <c r="F20" s="2"/>
      <c r="G20" s="2"/>
      <c r="H20" s="2"/>
      <c r="I20" s="2"/>
      <c r="J20" s="2"/>
      <c r="K20" s="2"/>
      <c r="L20" s="2"/>
      <c r="M20" s="2"/>
    </row>
    <row r="21" spans="1:34">
      <c r="A21" s="2"/>
      <c r="B21" s="2"/>
      <c r="C21" s="2"/>
      <c r="D21" s="2"/>
      <c r="E21" s="2"/>
      <c r="F21" s="2"/>
      <c r="G21" s="2"/>
      <c r="H21" s="2"/>
      <c r="I21" s="2"/>
      <c r="J21" s="2"/>
      <c r="K21" s="2"/>
      <c r="L21" s="2"/>
      <c r="M21" s="2"/>
    </row>
    <row r="22" spans="1:34">
      <c r="A22" s="2"/>
      <c r="B22" s="2"/>
      <c r="C22" s="2"/>
      <c r="D22" s="2"/>
      <c r="E22" s="2"/>
      <c r="F22" s="2"/>
      <c r="G22" s="2"/>
      <c r="H22" s="2"/>
      <c r="I22" s="2"/>
      <c r="J22" s="2"/>
      <c r="K22" s="2"/>
      <c r="L22" s="2"/>
      <c r="M22" s="2"/>
    </row>
    <row r="23" spans="1:34" s="86" customFormat="1" ht="14.25" customHeight="1">
      <c r="A23" s="85"/>
      <c r="B23" s="85"/>
      <c r="C23" s="85"/>
      <c r="D23" s="85"/>
      <c r="E23" s="85"/>
      <c r="F23" s="85"/>
      <c r="G23" s="85"/>
      <c r="H23" s="85"/>
      <c r="I23" s="85"/>
      <c r="J23" s="85"/>
      <c r="K23" s="85"/>
      <c r="L23" s="387" t="s">
        <v>696</v>
      </c>
      <c r="M23" s="85"/>
      <c r="N23" s="85"/>
      <c r="O23" s="85"/>
      <c r="P23" s="85"/>
      <c r="Q23" s="85"/>
      <c r="R23" s="85"/>
      <c r="S23" s="85"/>
      <c r="T23" s="85"/>
      <c r="U23" s="85"/>
      <c r="V23" s="85"/>
      <c r="W23" s="85"/>
      <c r="X23" s="85"/>
      <c r="Y23" s="85"/>
      <c r="Z23" s="85"/>
      <c r="AA23" s="85"/>
      <c r="AB23" s="85"/>
      <c r="AC23" s="85"/>
      <c r="AD23" s="85"/>
      <c r="AE23" s="85"/>
      <c r="AF23" s="85"/>
      <c r="AG23" s="85"/>
      <c r="AH23" s="85"/>
    </row>
    <row r="24" spans="1:34">
      <c r="A24" s="2"/>
      <c r="B24" s="2"/>
      <c r="C24" s="2"/>
      <c r="D24" s="2"/>
      <c r="E24" s="2"/>
      <c r="F24" s="2"/>
      <c r="G24" s="2"/>
      <c r="H24" s="2"/>
      <c r="I24" s="2"/>
      <c r="J24" s="2"/>
      <c r="K24" s="2"/>
      <c r="L24" s="2"/>
      <c r="M24" s="2"/>
    </row>
    <row r="25" spans="1:34" s="2" customFormat="1"/>
    <row r="26" spans="1:34" s="2" customFormat="1"/>
    <row r="27" spans="1:34" s="2" customFormat="1"/>
    <row r="28" spans="1:34" s="2" customFormat="1"/>
    <row r="29" spans="1:34" s="2" customFormat="1"/>
    <row r="30" spans="1:34" s="2" customFormat="1"/>
    <row r="31" spans="1:34" s="2" customFormat="1"/>
    <row r="32" spans="1:34"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sheetData>
  <sheetProtection algorithmName="SHA-256" hashValue="+vNGtu0DHHpHQ0Ft1cR74J1tkqzzBDZbAgHo1aH42m8=" saltValue="19lTXiikWyGBhe+cKpM1zg==" spinCount="100000" sheet="1" formatRows="0"/>
  <mergeCells count="20">
    <mergeCell ref="C18:H19"/>
    <mergeCell ref="I14:J15"/>
    <mergeCell ref="K14:L15"/>
    <mergeCell ref="C16:H17"/>
    <mergeCell ref="I16:J17"/>
    <mergeCell ref="K16:L17"/>
    <mergeCell ref="I18:J19"/>
    <mergeCell ref="K18:L19"/>
    <mergeCell ref="C14:H15"/>
    <mergeCell ref="B3:L3"/>
    <mergeCell ref="B11:L11"/>
    <mergeCell ref="C13:H13"/>
    <mergeCell ref="I13:J13"/>
    <mergeCell ref="K13:L13"/>
    <mergeCell ref="B6:L6"/>
    <mergeCell ref="B8:L8"/>
    <mergeCell ref="B9:L9"/>
    <mergeCell ref="B10:L10"/>
    <mergeCell ref="B7:L7"/>
    <mergeCell ref="B12:L12"/>
  </mergeCells>
  <dataValidations count="2">
    <dataValidation type="textLength" errorStyle="information" operator="lessThan" allowBlank="1" showInputMessage="1" showErrorMessage="1" error="Response must be less than 800 characters" sqref="C14:H19" xr:uid="{00000000-0002-0000-2000-000000000000}">
      <formula1>801</formula1>
    </dataValidation>
    <dataValidation type="textLength" errorStyle="information" operator="lessThan" allowBlank="1" showInputMessage="1" showErrorMessage="1" error="Response must be less than 300 characters" sqref="B18 B16 B14" xr:uid="{00000000-0002-0000-2000-000001000000}">
      <formula1>301</formula1>
    </dataValidation>
  </dataValidations>
  <hyperlinks>
    <hyperlink ref="B9:L9" r:id="rId1" display="3. Training and ongoing development: Use the Framework to confirm that your workers demonstrate the expected behaviours and have the knowledge described, and provide ongoing development to address gaps and maintain currency. Develop a training and develop" xr:uid="{00000000-0004-0000-2000-000000000000}"/>
    <hyperlink ref="B7:L7" r:id="rId2" display="You should also make sure new workers are familiar with the core capabilities in the NDIS Workforce Capability Framework as a guide to their expected approach to their role. " xr:uid="{00000000-0004-0000-2000-000001000000}"/>
    <hyperlink ref="B6:L6" r:id="rId3" display="https://www.ndiscommission.gov.au/trainingcourse" xr:uid="{00000000-0004-0000-2000-000002000000}"/>
    <hyperlink ref="B8:L8" r:id="rId4" display="2. Upskilling: Upskilling existing workers to support them to develop into new roles provides an alternative to recruiting workers with existing skills and experience. Offering internal development pathways is also an important way to motivate workers. Fi" xr:uid="{00000000-0004-0000-2000-000003000000}"/>
    <hyperlink ref="B10:L10" r:id="rId5" location="in-this-section" display="4. Assess and reinforce new capabilities: To get the most out of any training, an organisation needs to have systems to reinforce on the job learning and confirm that training has been effective. Develop a strategy to support this and consider ways to allocate work to provide workers with opportunities to practice, receive constructive feedback, and refine new capabilities. You can access the Learning and Capability Development: A Guide for Supervisors in the supervision resources for more detailed guidance." xr:uid="{00000000-0004-0000-2000-000004000000}"/>
  </hyperlinks>
  <pageMargins left="0.7" right="0.7" top="0.75" bottom="0.75" header="0.3" footer="0.3"/>
  <pageSetup paperSize="304" orientation="portrait" r:id="rId6"/>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275D3A"/>
  </sheetPr>
  <dimension ref="A1:AL58"/>
  <sheetViews>
    <sheetView showGridLines="0" zoomScaleNormal="100" workbookViewId="0"/>
  </sheetViews>
  <sheetFormatPr defaultColWidth="9.453125" defaultRowHeight="14.5"/>
  <cols>
    <col min="2" max="2" width="44.453125" customWidth="1"/>
    <col min="3" max="8" width="9.453125" customWidth="1"/>
    <col min="14" max="38" width="9.453125" style="2"/>
  </cols>
  <sheetData>
    <row r="1" spans="1:38" ht="94.5" customHeight="1">
      <c r="A1" s="2"/>
      <c r="B1" s="2"/>
      <c r="C1" s="2"/>
      <c r="D1" s="2"/>
      <c r="E1" s="2"/>
      <c r="F1" s="2"/>
      <c r="G1" s="2"/>
      <c r="H1" s="2"/>
      <c r="I1" s="2"/>
      <c r="J1" s="2"/>
      <c r="K1" s="2"/>
      <c r="L1" s="2"/>
      <c r="M1" s="2"/>
    </row>
    <row r="2" spans="1:38" ht="145.5" customHeight="1">
      <c r="A2" s="2"/>
      <c r="B2" s="371" t="s">
        <v>85</v>
      </c>
      <c r="C2" s="2"/>
      <c r="D2" s="2"/>
      <c r="E2" s="2"/>
      <c r="F2" s="2"/>
      <c r="G2" s="2"/>
      <c r="H2" s="2"/>
      <c r="I2" s="2"/>
      <c r="J2" s="2"/>
      <c r="K2" s="2"/>
      <c r="L2" s="2"/>
      <c r="M2" s="2"/>
    </row>
    <row r="3" spans="1:38" s="395" customFormat="1" ht="52.5" customHeight="1">
      <c r="A3" s="2"/>
      <c r="B3" s="569" t="s">
        <v>553</v>
      </c>
      <c r="C3" s="569"/>
      <c r="D3" s="569"/>
      <c r="E3" s="569"/>
      <c r="F3" s="569"/>
      <c r="G3" s="569"/>
      <c r="H3" s="569"/>
      <c r="I3" s="569"/>
      <c r="J3" s="569"/>
      <c r="K3" s="569"/>
      <c r="L3" s="569"/>
      <c r="M3" s="377"/>
      <c r="N3" s="38"/>
      <c r="O3" s="38"/>
      <c r="P3" s="38"/>
      <c r="Q3" s="38"/>
      <c r="R3" s="38"/>
      <c r="S3" s="38"/>
      <c r="T3" s="38"/>
      <c r="U3" s="38"/>
      <c r="V3" s="38"/>
      <c r="W3" s="38"/>
      <c r="X3" s="38"/>
      <c r="Y3" s="38"/>
      <c r="Z3" s="38"/>
      <c r="AA3" s="38"/>
      <c r="AB3" s="38"/>
      <c r="AC3" s="38"/>
      <c r="AD3" s="38"/>
      <c r="AE3" s="38"/>
      <c r="AF3" s="38"/>
      <c r="AG3" s="38"/>
      <c r="AH3" s="38"/>
      <c r="AI3" s="38"/>
      <c r="AJ3" s="38"/>
      <c r="AK3" s="38"/>
      <c r="AL3" s="38"/>
    </row>
    <row r="4" spans="1:38" s="395" customFormat="1" ht="45.65" customHeight="1">
      <c r="A4" s="2"/>
      <c r="B4" s="372" t="s">
        <v>154</v>
      </c>
      <c r="C4" s="403"/>
      <c r="D4" s="403"/>
      <c r="E4" s="403"/>
      <c r="F4" s="403"/>
      <c r="G4" s="403"/>
      <c r="H4" s="403"/>
      <c r="I4" s="403"/>
      <c r="J4" s="403"/>
      <c r="K4" s="403"/>
      <c r="L4" s="403"/>
      <c r="M4" s="2"/>
      <c r="N4" s="38"/>
      <c r="O4" s="38"/>
      <c r="P4" s="38"/>
      <c r="Q4" s="38"/>
      <c r="R4" s="38"/>
      <c r="S4" s="38"/>
      <c r="T4" s="38"/>
      <c r="U4" s="38"/>
      <c r="V4" s="38"/>
      <c r="W4" s="38"/>
      <c r="X4" s="38"/>
      <c r="Y4" s="38"/>
      <c r="Z4" s="38"/>
      <c r="AA4" s="38"/>
      <c r="AB4" s="38"/>
      <c r="AC4" s="38"/>
      <c r="AD4" s="38"/>
      <c r="AE4" s="38"/>
      <c r="AF4" s="38"/>
      <c r="AG4" s="38"/>
      <c r="AH4" s="38"/>
      <c r="AI4" s="38"/>
      <c r="AJ4" s="38"/>
      <c r="AK4" s="38"/>
      <c r="AL4" s="38"/>
    </row>
    <row r="5" spans="1:38" s="395" customFormat="1" ht="7.5" customHeight="1">
      <c r="A5" s="2"/>
      <c r="B5" s="372"/>
      <c r="C5" s="403"/>
      <c r="D5" s="403"/>
      <c r="E5" s="403"/>
      <c r="F5" s="403"/>
      <c r="G5" s="403"/>
      <c r="H5" s="403"/>
      <c r="I5" s="403"/>
      <c r="J5" s="403"/>
      <c r="K5" s="403"/>
      <c r="L5" s="403"/>
      <c r="M5" s="2"/>
      <c r="N5" s="38"/>
      <c r="O5" s="38"/>
      <c r="P5" s="38"/>
      <c r="Q5" s="38"/>
      <c r="R5" s="38"/>
      <c r="S5" s="38"/>
      <c r="T5" s="38"/>
      <c r="U5" s="38"/>
      <c r="V5" s="38"/>
      <c r="W5" s="38"/>
      <c r="X5" s="38"/>
      <c r="Y5" s="38"/>
      <c r="Z5" s="38"/>
      <c r="AA5" s="38"/>
      <c r="AB5" s="38"/>
      <c r="AC5" s="38"/>
      <c r="AD5" s="38"/>
      <c r="AE5" s="38"/>
      <c r="AF5" s="38"/>
      <c r="AG5" s="38"/>
      <c r="AH5" s="38"/>
      <c r="AI5" s="38"/>
      <c r="AJ5" s="38"/>
      <c r="AK5" s="38"/>
      <c r="AL5" s="38"/>
    </row>
    <row r="6" spans="1:38" s="395" customFormat="1" ht="51" customHeight="1">
      <c r="A6" s="2"/>
      <c r="B6" s="836" t="s">
        <v>555</v>
      </c>
      <c r="C6" s="844"/>
      <c r="D6" s="844"/>
      <c r="E6" s="844"/>
      <c r="F6" s="844"/>
      <c r="G6" s="844"/>
      <c r="H6" s="844"/>
      <c r="I6" s="844"/>
      <c r="J6" s="844"/>
      <c r="K6" s="844"/>
      <c r="L6" s="844"/>
      <c r="M6" s="373"/>
      <c r="N6" s="38"/>
      <c r="O6" s="38"/>
      <c r="P6" s="38"/>
      <c r="Q6" s="38"/>
      <c r="R6" s="38"/>
      <c r="S6" s="38"/>
      <c r="T6" s="38"/>
      <c r="U6" s="38"/>
      <c r="V6" s="38"/>
      <c r="W6" s="38"/>
      <c r="X6" s="38"/>
      <c r="Y6" s="38"/>
      <c r="Z6" s="38"/>
      <c r="AA6" s="38"/>
      <c r="AB6" s="38"/>
      <c r="AC6" s="38"/>
      <c r="AD6" s="38"/>
      <c r="AE6" s="38"/>
      <c r="AF6" s="38"/>
      <c r="AG6" s="38"/>
      <c r="AH6" s="38"/>
      <c r="AI6" s="38"/>
      <c r="AJ6" s="38"/>
      <c r="AK6" s="38"/>
      <c r="AL6" s="38"/>
    </row>
    <row r="7" spans="1:38" s="395" customFormat="1" ht="35.5" customHeight="1">
      <c r="A7" s="430"/>
      <c r="B7" s="857" t="s">
        <v>556</v>
      </c>
      <c r="C7" s="858"/>
      <c r="D7" s="858"/>
      <c r="E7" s="858"/>
      <c r="F7" s="858"/>
      <c r="G7" s="858"/>
      <c r="H7" s="858"/>
      <c r="I7" s="858"/>
      <c r="J7" s="858"/>
      <c r="K7" s="858"/>
      <c r="L7" s="858"/>
      <c r="M7" s="373"/>
      <c r="N7" s="38"/>
      <c r="O7" s="38"/>
      <c r="P7" s="38"/>
      <c r="Q7" s="38"/>
      <c r="R7" s="38"/>
      <c r="S7" s="38"/>
      <c r="T7" s="38"/>
      <c r="U7" s="38"/>
      <c r="V7" s="38"/>
      <c r="W7" s="38"/>
      <c r="X7" s="38"/>
      <c r="Y7" s="38"/>
      <c r="Z7" s="38"/>
      <c r="AA7" s="38"/>
      <c r="AB7" s="38"/>
      <c r="AC7" s="38"/>
      <c r="AD7" s="38"/>
      <c r="AE7" s="38"/>
      <c r="AF7" s="38"/>
      <c r="AG7" s="38"/>
      <c r="AH7" s="38"/>
      <c r="AI7" s="38"/>
      <c r="AJ7" s="38"/>
      <c r="AK7" s="38"/>
      <c r="AL7" s="38"/>
    </row>
    <row r="8" spans="1:38" s="433" customFormat="1" ht="35.5" customHeight="1">
      <c r="A8" s="430"/>
      <c r="B8" s="857" t="s">
        <v>557</v>
      </c>
      <c r="C8" s="858"/>
      <c r="D8" s="858"/>
      <c r="E8" s="858"/>
      <c r="F8" s="858"/>
      <c r="G8" s="858"/>
      <c r="H8" s="858"/>
      <c r="I8" s="858"/>
      <c r="J8" s="858"/>
      <c r="K8" s="858"/>
      <c r="L8" s="858"/>
      <c r="M8" s="431"/>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row>
    <row r="9" spans="1:38" s="395" customFormat="1" ht="54" customHeight="1">
      <c r="A9" s="426"/>
      <c r="B9" s="842" t="s">
        <v>554</v>
      </c>
      <c r="C9" s="842"/>
      <c r="D9" s="842"/>
      <c r="E9" s="842"/>
      <c r="F9" s="842"/>
      <c r="G9" s="842"/>
      <c r="H9" s="842"/>
      <c r="I9" s="842"/>
      <c r="J9" s="842"/>
      <c r="K9" s="842"/>
      <c r="L9" s="842"/>
      <c r="M9" s="373"/>
      <c r="N9" s="38"/>
      <c r="O9" s="38"/>
      <c r="P9" s="38"/>
      <c r="Q9" s="38"/>
      <c r="R9" s="38"/>
      <c r="S9" s="38"/>
      <c r="T9" s="38"/>
      <c r="U9" s="38"/>
      <c r="V9" s="38"/>
      <c r="W9" s="38"/>
      <c r="X9" s="38"/>
      <c r="Y9" s="38"/>
      <c r="Z9" s="38"/>
      <c r="AA9" s="38"/>
      <c r="AB9" s="38"/>
      <c r="AC9" s="38"/>
      <c r="AD9" s="38"/>
      <c r="AE9" s="38"/>
      <c r="AF9" s="38"/>
      <c r="AG9" s="38"/>
      <c r="AH9" s="38"/>
      <c r="AI9" s="38"/>
      <c r="AJ9" s="38"/>
      <c r="AK9" s="38"/>
      <c r="AL9" s="38"/>
    </row>
    <row r="10" spans="1:38" s="395" customFormat="1" ht="53.15" customHeight="1">
      <c r="A10" s="426"/>
      <c r="B10" s="842" t="s">
        <v>558</v>
      </c>
      <c r="C10" s="842"/>
      <c r="D10" s="842"/>
      <c r="E10" s="842"/>
      <c r="F10" s="842"/>
      <c r="G10" s="842"/>
      <c r="H10" s="842"/>
      <c r="I10" s="842"/>
      <c r="J10" s="842"/>
      <c r="K10" s="842"/>
      <c r="L10" s="842"/>
      <c r="M10" s="37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s="395" customFormat="1" ht="87.65" customHeight="1">
      <c r="A11" s="426"/>
      <c r="B11" s="836" t="s">
        <v>559</v>
      </c>
      <c r="C11" s="844"/>
      <c r="D11" s="844"/>
      <c r="E11" s="844"/>
      <c r="F11" s="844"/>
      <c r="G11" s="844"/>
      <c r="H11" s="844"/>
      <c r="I11" s="844"/>
      <c r="J11" s="844"/>
      <c r="K11" s="844"/>
      <c r="L11" s="844"/>
      <c r="M11" s="373"/>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row>
    <row r="12" spans="1:38" ht="35.5" customHeight="1">
      <c r="A12" s="2"/>
      <c r="B12" s="839" t="s">
        <v>649</v>
      </c>
      <c r="C12" s="839"/>
      <c r="D12" s="839"/>
      <c r="E12" s="839"/>
      <c r="F12" s="839"/>
      <c r="G12" s="839"/>
      <c r="H12" s="839"/>
      <c r="I12" s="839"/>
      <c r="J12" s="839"/>
      <c r="K12" s="839"/>
      <c r="L12" s="839"/>
      <c r="M12" s="429"/>
    </row>
    <row r="13" spans="1:38" ht="35.5" customHeight="1">
      <c r="A13" s="2"/>
      <c r="B13" s="839" t="s">
        <v>742</v>
      </c>
      <c r="C13" s="839"/>
      <c r="D13" s="839"/>
      <c r="E13" s="839"/>
      <c r="F13" s="839"/>
      <c r="G13" s="839"/>
      <c r="H13" s="839"/>
      <c r="I13" s="839"/>
      <c r="J13" s="839"/>
      <c r="K13" s="839"/>
      <c r="L13" s="839"/>
      <c r="M13" s="429"/>
    </row>
    <row r="14" spans="1:38" ht="110.5" customHeight="1">
      <c r="A14" s="2"/>
      <c r="B14" s="842" t="s">
        <v>585</v>
      </c>
      <c r="C14" s="834"/>
      <c r="D14" s="834"/>
      <c r="E14" s="834"/>
      <c r="F14" s="834"/>
      <c r="G14" s="834"/>
      <c r="H14" s="834"/>
      <c r="I14" s="834"/>
      <c r="J14" s="834"/>
      <c r="K14" s="834"/>
      <c r="L14" s="834"/>
      <c r="M14" s="429"/>
    </row>
    <row r="15" spans="1:38" ht="71.150000000000006" customHeight="1">
      <c r="A15" s="2"/>
      <c r="B15" s="842" t="s">
        <v>586</v>
      </c>
      <c r="C15" s="859"/>
      <c r="D15" s="859"/>
      <c r="E15" s="859"/>
      <c r="F15" s="859"/>
      <c r="G15" s="859"/>
      <c r="H15" s="859"/>
      <c r="I15" s="859"/>
      <c r="J15" s="859"/>
      <c r="K15" s="859"/>
      <c r="L15" s="859"/>
      <c r="M15" s="429"/>
    </row>
    <row r="16" spans="1:38" s="10" customFormat="1" ht="38.15" customHeight="1">
      <c r="A16" s="2"/>
      <c r="B16" s="832" t="s">
        <v>323</v>
      </c>
      <c r="C16" s="832"/>
      <c r="D16" s="832"/>
      <c r="E16" s="832"/>
      <c r="F16" s="832"/>
      <c r="G16" s="832"/>
      <c r="H16" s="832"/>
      <c r="I16" s="832"/>
      <c r="J16" s="832"/>
      <c r="K16" s="832"/>
      <c r="L16" s="832"/>
      <c r="M16" s="2"/>
      <c r="N16" s="9"/>
      <c r="O16" s="9"/>
      <c r="P16" s="9"/>
      <c r="Q16" s="9"/>
      <c r="R16" s="9"/>
      <c r="S16" s="9"/>
      <c r="T16" s="9"/>
      <c r="U16" s="9"/>
      <c r="V16" s="9"/>
      <c r="W16" s="9"/>
      <c r="X16" s="9"/>
      <c r="Y16" s="9"/>
      <c r="Z16" s="9"/>
      <c r="AA16" s="9"/>
      <c r="AB16" s="9"/>
      <c r="AC16" s="9"/>
      <c r="AD16" s="9"/>
      <c r="AE16" s="9"/>
      <c r="AF16" s="9"/>
      <c r="AG16" s="9"/>
      <c r="AH16" s="9"/>
      <c r="AI16" s="9"/>
      <c r="AJ16" s="9"/>
      <c r="AK16" s="9"/>
      <c r="AL16" s="9"/>
    </row>
    <row r="17" spans="1:38" ht="61" customHeight="1">
      <c r="A17" s="2"/>
      <c r="B17" s="575" t="s">
        <v>485</v>
      </c>
      <c r="C17" s="575"/>
      <c r="D17" s="575"/>
      <c r="E17" s="575"/>
      <c r="F17" s="575"/>
      <c r="G17" s="575"/>
      <c r="H17" s="575"/>
      <c r="I17" s="575"/>
      <c r="J17" s="575"/>
      <c r="K17" s="575"/>
      <c r="L17" s="575"/>
      <c r="M17" s="11"/>
    </row>
    <row r="18" spans="1:38" ht="43" customHeight="1" thickBot="1">
      <c r="A18" s="2"/>
      <c r="B18" s="270" t="s">
        <v>472</v>
      </c>
      <c r="C18" s="829" t="s">
        <v>471</v>
      </c>
      <c r="D18" s="829"/>
      <c r="E18" s="829"/>
      <c r="F18" s="829"/>
      <c r="G18" s="829"/>
      <c r="H18" s="829"/>
      <c r="I18" s="831" t="s">
        <v>470</v>
      </c>
      <c r="J18" s="831"/>
      <c r="K18" s="831" t="s">
        <v>189</v>
      </c>
      <c r="L18" s="831"/>
      <c r="M18" s="271"/>
    </row>
    <row r="19" spans="1:38" s="390" customFormat="1" ht="119.15" customHeight="1" thickTop="1" thickBot="1">
      <c r="A19" s="140"/>
      <c r="B19" s="272" t="s">
        <v>473</v>
      </c>
      <c r="C19" s="613" t="s">
        <v>474</v>
      </c>
      <c r="D19" s="615"/>
      <c r="E19" s="615"/>
      <c r="F19" s="615"/>
      <c r="G19" s="615"/>
      <c r="H19" s="824"/>
      <c r="I19" s="613"/>
      <c r="J19" s="824"/>
      <c r="K19" s="825"/>
      <c r="L19" s="826"/>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row>
    <row r="20" spans="1:38" s="390" customFormat="1" ht="111" customHeight="1" thickTop="1" thickBot="1">
      <c r="A20" s="140"/>
      <c r="B20" s="376"/>
      <c r="C20" s="564"/>
      <c r="D20" s="565"/>
      <c r="E20" s="565"/>
      <c r="F20" s="565"/>
      <c r="G20" s="565"/>
      <c r="H20" s="708"/>
      <c r="I20" s="564"/>
      <c r="J20" s="708"/>
      <c r="K20" s="827"/>
      <c r="L20" s="828"/>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row>
    <row r="21" spans="1:38" s="390" customFormat="1" ht="119.15" customHeight="1" thickTop="1" thickBot="1">
      <c r="A21" s="140"/>
      <c r="B21" s="272" t="s">
        <v>473</v>
      </c>
      <c r="C21" s="613" t="s">
        <v>474</v>
      </c>
      <c r="D21" s="615"/>
      <c r="E21" s="615"/>
      <c r="F21" s="615"/>
      <c r="G21" s="615"/>
      <c r="H21" s="824"/>
      <c r="I21" s="613"/>
      <c r="J21" s="824"/>
      <c r="K21" s="825"/>
      <c r="L21" s="826"/>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row>
    <row r="22" spans="1:38" s="390" customFormat="1" ht="111" customHeight="1" thickTop="1" thickBot="1">
      <c r="A22" s="140"/>
      <c r="B22" s="376"/>
      <c r="C22" s="564"/>
      <c r="D22" s="565"/>
      <c r="E22" s="565"/>
      <c r="F22" s="565"/>
      <c r="G22" s="565"/>
      <c r="H22" s="708"/>
      <c r="I22" s="564"/>
      <c r="J22" s="708"/>
      <c r="K22" s="827"/>
      <c r="L22" s="828"/>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row>
    <row r="23" spans="1:38" s="390" customFormat="1" ht="119.15" customHeight="1" thickTop="1" thickBot="1">
      <c r="A23" s="140"/>
      <c r="B23" s="272" t="s">
        <v>473</v>
      </c>
      <c r="C23" s="613" t="s">
        <v>474</v>
      </c>
      <c r="D23" s="615"/>
      <c r="E23" s="615"/>
      <c r="F23" s="615"/>
      <c r="G23" s="615"/>
      <c r="H23" s="824"/>
      <c r="I23" s="613"/>
      <c r="J23" s="824"/>
      <c r="K23" s="825"/>
      <c r="L23" s="826"/>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row>
    <row r="24" spans="1:38" s="390" customFormat="1" ht="111" customHeight="1" thickTop="1" thickBot="1">
      <c r="A24" s="140"/>
      <c r="B24" s="376"/>
      <c r="C24" s="564"/>
      <c r="D24" s="565"/>
      <c r="E24" s="565"/>
      <c r="F24" s="565"/>
      <c r="G24" s="565"/>
      <c r="H24" s="708"/>
      <c r="I24" s="564"/>
      <c r="J24" s="708"/>
      <c r="K24" s="827"/>
      <c r="L24" s="828"/>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row>
    <row r="25" spans="1:38" ht="15" thickTop="1">
      <c r="A25" s="2"/>
      <c r="B25" s="2"/>
      <c r="C25" s="2"/>
      <c r="D25" s="2"/>
      <c r="E25" s="2"/>
      <c r="F25" s="2"/>
      <c r="G25" s="2"/>
      <c r="H25" s="2"/>
      <c r="I25" s="2"/>
      <c r="J25" s="2"/>
      <c r="K25" s="2"/>
      <c r="L25" s="2"/>
      <c r="M25" s="2"/>
    </row>
    <row r="26" spans="1:38">
      <c r="A26" s="2"/>
      <c r="B26" s="2"/>
      <c r="C26" s="2"/>
      <c r="D26" s="2"/>
      <c r="E26" s="2"/>
      <c r="F26" s="2"/>
      <c r="G26" s="2"/>
      <c r="H26" s="2"/>
      <c r="I26" s="2"/>
      <c r="J26" s="2"/>
      <c r="K26" s="2"/>
      <c r="L26" s="2"/>
      <c r="M26" s="2"/>
    </row>
    <row r="27" spans="1:38" ht="14.25" customHeight="1">
      <c r="A27" s="2"/>
      <c r="B27" s="2"/>
      <c r="C27" s="2"/>
      <c r="D27" s="2"/>
      <c r="E27" s="2"/>
      <c r="F27" s="2"/>
      <c r="G27" s="2"/>
      <c r="H27" s="2"/>
      <c r="I27" s="2"/>
      <c r="J27" s="2"/>
      <c r="K27" s="2"/>
      <c r="L27" s="2"/>
      <c r="M27" s="2"/>
    </row>
    <row r="28" spans="1:38" s="86" customFormat="1">
      <c r="A28" s="85"/>
      <c r="B28" s="85"/>
      <c r="C28" s="85"/>
      <c r="D28" s="85"/>
      <c r="E28" s="85"/>
      <c r="F28" s="85"/>
      <c r="G28" s="85"/>
      <c r="H28" s="85"/>
      <c r="I28" s="85"/>
      <c r="J28" s="85"/>
      <c r="K28" s="85"/>
      <c r="L28" s="387" t="s">
        <v>696</v>
      </c>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row>
    <row r="29" spans="1:38">
      <c r="A29" s="2"/>
      <c r="B29" s="2"/>
      <c r="C29" s="2"/>
      <c r="D29" s="2"/>
      <c r="E29" s="2"/>
      <c r="F29" s="2"/>
      <c r="G29" s="2"/>
      <c r="H29" s="2"/>
      <c r="I29" s="2"/>
      <c r="J29" s="2"/>
      <c r="K29" s="2"/>
      <c r="L29" s="2"/>
      <c r="M29" s="2"/>
    </row>
    <row r="30" spans="1:38" s="2" customFormat="1" ht="35.15" customHeight="1"/>
    <row r="31" spans="1:38" s="2" customFormat="1"/>
    <row r="32" spans="1:38"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sheetData>
  <sheetProtection algorithmName="SHA-256" hashValue="E/6EAJpBd9tOTvoSWCkIcjzufbg+hXBo+eEUlNkmhu0=" saltValue="jksSJntViyqusO6/UUMOUA==" spinCount="100000" sheet="1" formatRows="0"/>
  <mergeCells count="25">
    <mergeCell ref="B3:L3"/>
    <mergeCell ref="K18:L18"/>
    <mergeCell ref="C18:H18"/>
    <mergeCell ref="I18:J18"/>
    <mergeCell ref="B6:L6"/>
    <mergeCell ref="C19:H20"/>
    <mergeCell ref="I19:J20"/>
    <mergeCell ref="K19:L20"/>
    <mergeCell ref="B17:L17"/>
    <mergeCell ref="B7:L7"/>
    <mergeCell ref="B14:L14"/>
    <mergeCell ref="B16:L16"/>
    <mergeCell ref="B12:L12"/>
    <mergeCell ref="B9:L9"/>
    <mergeCell ref="B10:L10"/>
    <mergeCell ref="B11:L11"/>
    <mergeCell ref="B8:L8"/>
    <mergeCell ref="B13:L13"/>
    <mergeCell ref="B15:L15"/>
    <mergeCell ref="I21:J22"/>
    <mergeCell ref="K21:L22"/>
    <mergeCell ref="C23:H24"/>
    <mergeCell ref="I23:J24"/>
    <mergeCell ref="K23:L24"/>
    <mergeCell ref="C21:H22"/>
  </mergeCells>
  <dataValidations count="2">
    <dataValidation type="textLength" errorStyle="information" operator="lessThan" allowBlank="1" showInputMessage="1" showErrorMessage="1" error="Response must be less than 300 characters" sqref="B23 B21 B19" xr:uid="{00000000-0002-0000-2100-000000000000}">
      <formula1>301</formula1>
    </dataValidation>
    <dataValidation type="textLength" errorStyle="information" operator="lessThan" allowBlank="1" showInputMessage="1" showErrorMessage="1" error="Response must be less than 800 characters" sqref="C19:H24" xr:uid="{00000000-0002-0000-2100-000001000000}">
      <formula1>801</formula1>
    </dataValidation>
  </dataValidations>
  <hyperlinks>
    <hyperlink ref="B9:L9" r:id="rId1" display="You could encourage applicants to complete the NDIS Commission's Self Assessment tool to check whether they are a good fit for disability work." xr:uid="{00000000-0004-0000-2100-000000000000}"/>
    <hyperlink ref="B10:L10" r:id="rId2" display="You could also encourage applicants to complete the NDIS Career Options tool to get an idea of the different roles and opportunities this work can unlock. " xr:uid="{00000000-0004-0000-2100-000001000000}"/>
    <hyperlink ref="B7:L7" r:id="rId3" display="- Position Description Builder tool" xr:uid="{00000000-0004-0000-2100-000002000000}"/>
    <hyperlink ref="B8:L8" r:id="rId4" display="- Recruitment Resources tool" xr:uid="{00000000-0004-0000-2100-000003000000}"/>
    <hyperlink ref="B14:L14" r:id="rId5" display="3.  Feedback: Ask candidates for feedback on the application and recruitment process. For example, did they find the process simple and engaging? What could be improved? Ensure you have a process to act on this feedback in timely ways. Further advice on r" xr:uid="{00000000-0004-0000-2100-000004000000}"/>
    <hyperlink ref="B12:L12" r:id="rId6" display="2. _x0009_Advertising strategy: Consider where you are advertising roles and what opportunities exist to reach new labour markets. This may include: online job seeking platforms, university student career sites, local TAFEs/community training centres and referr" xr:uid="{00000000-0004-0000-2100-000005000000}"/>
    <hyperlink ref="B13:L13" r:id="rId7" display="https://workforcecapability.ndiscommission.gov.au/tools-and-resources/recruitment-resources" xr:uid="{00000000-0004-0000-2100-000006000000}"/>
    <hyperlink ref="B15:L15" r:id="rId8" display="https://workforcecapability.ndiscommission.gov.au/tools-and-resources/recruitment-resources" xr:uid="{00000000-0004-0000-2100-000007000000}"/>
  </hyperlinks>
  <pageMargins left="0.7" right="0.7" top="0.75" bottom="0.75" header="0.3" footer="0.3"/>
  <pageSetup paperSize="304" orientation="portrait" r:id="rId9"/>
  <drawing r:id="rId1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275D3A"/>
  </sheetPr>
  <dimension ref="A1:AC78"/>
  <sheetViews>
    <sheetView showGridLines="0" zoomScaleNormal="100" workbookViewId="0"/>
  </sheetViews>
  <sheetFormatPr defaultColWidth="9.453125" defaultRowHeight="14.5"/>
  <cols>
    <col min="2" max="2" width="44.453125" customWidth="1"/>
    <col min="3" max="8" width="9.453125" customWidth="1"/>
    <col min="14" max="29" width="9.453125" style="2"/>
  </cols>
  <sheetData>
    <row r="1" spans="1:29" ht="94.5" customHeight="1">
      <c r="A1" s="2"/>
      <c r="B1" s="2"/>
      <c r="C1" s="2"/>
      <c r="D1" s="2"/>
      <c r="E1" s="2"/>
      <c r="F1" s="2"/>
      <c r="G1" s="2"/>
      <c r="H1" s="2"/>
      <c r="I1" s="2"/>
      <c r="J1" s="2"/>
      <c r="K1" s="2"/>
      <c r="L1" s="2"/>
      <c r="M1" s="2"/>
    </row>
    <row r="2" spans="1:29" ht="145.5" customHeight="1">
      <c r="A2" s="2"/>
      <c r="B2" s="860" t="s">
        <v>595</v>
      </c>
      <c r="C2" s="860"/>
      <c r="D2" s="860"/>
      <c r="E2" s="860"/>
      <c r="F2" s="860"/>
      <c r="G2" s="860"/>
      <c r="H2" s="860"/>
      <c r="I2" s="860"/>
      <c r="J2" s="860"/>
      <c r="K2" s="860"/>
      <c r="L2" s="860"/>
      <c r="M2" s="2"/>
      <c r="P2" s="314" t="s">
        <v>48</v>
      </c>
    </row>
    <row r="3" spans="1:29" ht="53.15" customHeight="1">
      <c r="A3" s="2"/>
      <c r="B3" s="569" t="s">
        <v>639</v>
      </c>
      <c r="C3" s="569"/>
      <c r="D3" s="569"/>
      <c r="E3" s="569"/>
      <c r="F3" s="569"/>
      <c r="G3" s="569"/>
      <c r="H3" s="569"/>
      <c r="I3" s="569"/>
      <c r="J3" s="569"/>
      <c r="K3" s="569"/>
      <c r="L3" s="569"/>
      <c r="M3" s="267"/>
    </row>
    <row r="4" spans="1:29" s="395" customFormat="1" ht="45.65" customHeight="1">
      <c r="A4" s="2"/>
      <c r="B4" s="372" t="s">
        <v>154</v>
      </c>
      <c r="C4" s="434"/>
      <c r="D4" s="434"/>
      <c r="E4" s="434"/>
      <c r="F4" s="434"/>
      <c r="G4" s="434"/>
      <c r="H4" s="434"/>
      <c r="I4" s="434"/>
      <c r="J4" s="434"/>
      <c r="K4" s="434"/>
      <c r="L4" s="434"/>
      <c r="M4" s="435"/>
      <c r="N4" s="2"/>
      <c r="O4" s="2"/>
      <c r="P4" s="2"/>
      <c r="Q4" s="2"/>
      <c r="R4" s="2"/>
      <c r="S4" s="2"/>
      <c r="T4" s="2"/>
      <c r="U4" s="2"/>
      <c r="V4" s="2"/>
      <c r="W4" s="2"/>
      <c r="X4" s="2"/>
      <c r="Y4" s="38"/>
      <c r="Z4" s="38"/>
      <c r="AA4" s="38"/>
      <c r="AB4" s="38"/>
      <c r="AC4" s="38"/>
    </row>
    <row r="5" spans="1:29" s="395" customFormat="1" ht="7.5" customHeight="1">
      <c r="A5" s="2"/>
      <c r="B5" s="372"/>
      <c r="C5" s="434"/>
      <c r="D5" s="434"/>
      <c r="E5" s="434"/>
      <c r="F5" s="434"/>
      <c r="G5" s="434"/>
      <c r="H5" s="434"/>
      <c r="I5" s="434"/>
      <c r="J5" s="434"/>
      <c r="K5" s="434"/>
      <c r="L5" s="434"/>
      <c r="M5" s="435"/>
      <c r="N5" s="2"/>
      <c r="O5" s="2"/>
      <c r="P5" s="2"/>
      <c r="Q5" s="2"/>
      <c r="R5" s="2"/>
      <c r="S5" s="2"/>
      <c r="T5" s="2"/>
      <c r="U5" s="2"/>
      <c r="V5" s="2"/>
      <c r="W5" s="2"/>
      <c r="X5" s="2"/>
      <c r="Y5" s="38"/>
      <c r="Z5" s="38"/>
      <c r="AA5" s="38"/>
      <c r="AB5" s="38"/>
      <c r="AC5" s="38"/>
    </row>
    <row r="6" spans="1:29" s="395" customFormat="1" ht="165.65" customHeight="1">
      <c r="A6" s="405"/>
      <c r="B6" s="835" t="s">
        <v>591</v>
      </c>
      <c r="C6" s="838"/>
      <c r="D6" s="838"/>
      <c r="E6" s="838"/>
      <c r="F6" s="838"/>
      <c r="G6" s="838"/>
      <c r="H6" s="838"/>
      <c r="I6" s="838"/>
      <c r="J6" s="838"/>
      <c r="K6" s="838"/>
      <c r="L6" s="838"/>
      <c r="M6" s="373"/>
      <c r="N6" s="2"/>
      <c r="O6" s="2"/>
      <c r="P6" s="2"/>
      <c r="Q6" s="2"/>
      <c r="R6" s="2"/>
      <c r="S6" s="2"/>
      <c r="T6" s="2"/>
      <c r="U6" s="2"/>
      <c r="V6" s="2"/>
      <c r="W6" s="2"/>
      <c r="X6" s="2"/>
      <c r="Y6" s="2"/>
      <c r="Z6" s="38"/>
      <c r="AA6" s="38"/>
      <c r="AB6" s="38"/>
      <c r="AC6" s="38"/>
    </row>
    <row r="7" spans="1:29" s="395" customFormat="1" ht="91.5" customHeight="1">
      <c r="A7" s="405"/>
      <c r="B7" s="836" t="s">
        <v>592</v>
      </c>
      <c r="C7" s="836"/>
      <c r="D7" s="836"/>
      <c r="E7" s="836"/>
      <c r="F7" s="836"/>
      <c r="G7" s="836"/>
      <c r="H7" s="836"/>
      <c r="I7" s="836"/>
      <c r="J7" s="836"/>
      <c r="K7" s="836"/>
      <c r="L7" s="836"/>
      <c r="M7" s="429"/>
      <c r="N7" s="2"/>
      <c r="O7" s="2"/>
      <c r="P7" s="2"/>
      <c r="Q7" s="2"/>
      <c r="R7" s="2"/>
      <c r="S7" s="2"/>
      <c r="T7" s="2"/>
      <c r="U7" s="2"/>
      <c r="V7" s="2"/>
      <c r="W7" s="2"/>
      <c r="X7" s="2"/>
      <c r="Y7" s="2"/>
      <c r="Z7" s="38"/>
      <c r="AA7" s="38"/>
      <c r="AB7" s="38"/>
      <c r="AC7" s="38"/>
    </row>
    <row r="8" spans="1:29" s="397" customFormat="1" ht="127.5" customHeight="1">
      <c r="A8" s="405"/>
      <c r="B8" s="836" t="s">
        <v>593</v>
      </c>
      <c r="C8" s="836"/>
      <c r="D8" s="836"/>
      <c r="E8" s="836"/>
      <c r="F8" s="836"/>
      <c r="G8" s="836"/>
      <c r="H8" s="836"/>
      <c r="I8" s="836"/>
      <c r="J8" s="836"/>
      <c r="K8" s="836"/>
      <c r="L8" s="836"/>
      <c r="M8" s="429"/>
      <c r="N8" s="2"/>
      <c r="O8" s="2"/>
      <c r="P8" s="2"/>
      <c r="Q8" s="2"/>
      <c r="R8" s="2"/>
      <c r="S8" s="2"/>
      <c r="T8" s="2"/>
      <c r="U8" s="2"/>
      <c r="V8" s="2"/>
      <c r="W8" s="2"/>
      <c r="X8" s="2"/>
      <c r="Y8" s="2"/>
      <c r="Z8" s="366"/>
      <c r="AA8" s="366"/>
      <c r="AB8" s="366"/>
      <c r="AC8" s="366"/>
    </row>
    <row r="9" spans="1:29" ht="114" customHeight="1">
      <c r="A9" s="405"/>
      <c r="B9" s="836" t="s">
        <v>594</v>
      </c>
      <c r="C9" s="836"/>
      <c r="D9" s="836"/>
      <c r="E9" s="836"/>
      <c r="F9" s="836"/>
      <c r="G9" s="836"/>
      <c r="H9" s="836"/>
      <c r="I9" s="836"/>
      <c r="J9" s="836"/>
      <c r="K9" s="836"/>
      <c r="L9" s="836"/>
      <c r="M9" s="429"/>
    </row>
    <row r="10" spans="1:29" s="10" customFormat="1" ht="39.65" customHeight="1">
      <c r="A10" s="2"/>
      <c r="B10" s="832" t="s">
        <v>323</v>
      </c>
      <c r="C10" s="832"/>
      <c r="D10" s="832"/>
      <c r="E10" s="832"/>
      <c r="F10" s="832"/>
      <c r="G10" s="832"/>
      <c r="H10" s="832"/>
      <c r="I10" s="832"/>
      <c r="J10" s="832"/>
      <c r="K10" s="832"/>
      <c r="L10" s="832"/>
      <c r="M10" s="2"/>
      <c r="N10" s="9"/>
      <c r="O10" s="9"/>
      <c r="P10" s="9"/>
      <c r="Q10" s="9"/>
      <c r="R10" s="9"/>
      <c r="S10" s="9"/>
      <c r="T10" s="9"/>
      <c r="U10" s="9"/>
      <c r="V10" s="9"/>
      <c r="W10" s="9"/>
      <c r="X10" s="9"/>
      <c r="Y10" s="9"/>
      <c r="Z10" s="9"/>
      <c r="AA10" s="9"/>
      <c r="AB10" s="9"/>
      <c r="AC10" s="9"/>
    </row>
    <row r="11" spans="1:29" ht="61" customHeight="1">
      <c r="A11" s="2"/>
      <c r="B11" s="575" t="s">
        <v>485</v>
      </c>
      <c r="C11" s="575"/>
      <c r="D11" s="575"/>
      <c r="E11" s="575"/>
      <c r="F11" s="575"/>
      <c r="G11" s="575"/>
      <c r="H11" s="575"/>
      <c r="I11" s="575"/>
      <c r="J11" s="575"/>
      <c r="K11" s="575"/>
      <c r="L11" s="575"/>
      <c r="M11" s="11"/>
    </row>
    <row r="12" spans="1:29" ht="43" customHeight="1" thickBot="1">
      <c r="A12" s="2"/>
      <c r="B12" s="270" t="s">
        <v>472</v>
      </c>
      <c r="C12" s="829" t="s">
        <v>471</v>
      </c>
      <c r="D12" s="829"/>
      <c r="E12" s="829"/>
      <c r="F12" s="829"/>
      <c r="G12" s="829"/>
      <c r="H12" s="829"/>
      <c r="I12" s="831" t="s">
        <v>470</v>
      </c>
      <c r="J12" s="831"/>
      <c r="K12" s="831" t="s">
        <v>189</v>
      </c>
      <c r="L12" s="831"/>
      <c r="M12" s="271"/>
    </row>
    <row r="13" spans="1:29" s="390" customFormat="1" ht="119.15" customHeight="1" thickTop="1" thickBot="1">
      <c r="A13" s="140"/>
      <c r="B13" s="272" t="s">
        <v>473</v>
      </c>
      <c r="C13" s="613" t="s">
        <v>474</v>
      </c>
      <c r="D13" s="615"/>
      <c r="E13" s="615"/>
      <c r="F13" s="615"/>
      <c r="G13" s="615"/>
      <c r="H13" s="824"/>
      <c r="I13" s="613"/>
      <c r="J13" s="824"/>
      <c r="K13" s="825"/>
      <c r="L13" s="826"/>
      <c r="M13" s="140"/>
      <c r="N13" s="140"/>
      <c r="O13" s="140"/>
      <c r="P13" s="140"/>
      <c r="Q13" s="140"/>
      <c r="R13" s="140"/>
      <c r="S13" s="140"/>
      <c r="T13" s="140"/>
      <c r="U13" s="140"/>
      <c r="V13" s="140"/>
      <c r="W13" s="140"/>
      <c r="X13" s="140"/>
      <c r="Y13" s="140"/>
      <c r="Z13" s="140"/>
      <c r="AA13" s="140"/>
      <c r="AB13" s="140"/>
      <c r="AC13" s="140"/>
    </row>
    <row r="14" spans="1:29" s="390" customFormat="1" ht="111" customHeight="1" thickTop="1" thickBot="1">
      <c r="A14" s="140"/>
      <c r="B14" s="376"/>
      <c r="C14" s="564"/>
      <c r="D14" s="565"/>
      <c r="E14" s="565"/>
      <c r="F14" s="565"/>
      <c r="G14" s="565"/>
      <c r="H14" s="708"/>
      <c r="I14" s="564"/>
      <c r="J14" s="708"/>
      <c r="K14" s="827"/>
      <c r="L14" s="828"/>
      <c r="M14" s="140"/>
      <c r="N14" s="140"/>
      <c r="O14" s="140"/>
      <c r="P14" s="140"/>
      <c r="Q14" s="140"/>
      <c r="R14" s="140"/>
      <c r="S14" s="140"/>
      <c r="T14" s="140"/>
      <c r="U14" s="140"/>
      <c r="V14" s="140"/>
      <c r="W14" s="140"/>
      <c r="X14" s="140"/>
      <c r="Y14" s="140"/>
      <c r="Z14" s="140"/>
      <c r="AA14" s="140"/>
      <c r="AB14" s="140"/>
      <c r="AC14" s="140"/>
    </row>
    <row r="15" spans="1:29" s="390" customFormat="1" ht="119.15" customHeight="1" thickTop="1" thickBot="1">
      <c r="A15" s="140"/>
      <c r="B15" s="272" t="s">
        <v>473</v>
      </c>
      <c r="C15" s="613" t="s">
        <v>474</v>
      </c>
      <c r="D15" s="615"/>
      <c r="E15" s="615"/>
      <c r="F15" s="615"/>
      <c r="G15" s="615"/>
      <c r="H15" s="824"/>
      <c r="I15" s="613"/>
      <c r="J15" s="824"/>
      <c r="K15" s="825"/>
      <c r="L15" s="826"/>
      <c r="M15" s="140"/>
      <c r="N15" s="140"/>
      <c r="O15" s="140"/>
      <c r="P15" s="140"/>
      <c r="Q15" s="140"/>
      <c r="R15" s="140"/>
      <c r="S15" s="140"/>
      <c r="T15" s="140"/>
      <c r="U15" s="140"/>
      <c r="V15" s="140"/>
      <c r="W15" s="140"/>
      <c r="X15" s="140"/>
      <c r="Y15" s="140"/>
      <c r="Z15" s="140"/>
      <c r="AA15" s="140"/>
      <c r="AB15" s="140"/>
      <c r="AC15" s="140"/>
    </row>
    <row r="16" spans="1:29" s="390" customFormat="1" ht="111" customHeight="1" thickTop="1" thickBot="1">
      <c r="A16" s="140"/>
      <c r="B16" s="376"/>
      <c r="C16" s="564"/>
      <c r="D16" s="565"/>
      <c r="E16" s="565"/>
      <c r="F16" s="565"/>
      <c r="G16" s="565"/>
      <c r="H16" s="708"/>
      <c r="I16" s="564"/>
      <c r="J16" s="708"/>
      <c r="K16" s="827"/>
      <c r="L16" s="828"/>
      <c r="M16" s="140"/>
      <c r="N16" s="140"/>
      <c r="O16" s="140"/>
      <c r="P16" s="140"/>
      <c r="Q16" s="140"/>
      <c r="R16" s="140"/>
      <c r="S16" s="140"/>
      <c r="T16" s="140"/>
      <c r="U16" s="140"/>
      <c r="V16" s="140"/>
      <c r="W16" s="140"/>
      <c r="X16" s="140"/>
      <c r="Y16" s="140"/>
      <c r="Z16" s="140"/>
      <c r="AA16" s="140"/>
      <c r="AB16" s="140"/>
      <c r="AC16" s="140"/>
    </row>
    <row r="17" spans="1:29" s="390" customFormat="1" ht="119.15" customHeight="1" thickTop="1" thickBot="1">
      <c r="A17" s="140"/>
      <c r="B17" s="272" t="s">
        <v>473</v>
      </c>
      <c r="C17" s="613" t="s">
        <v>474</v>
      </c>
      <c r="D17" s="615"/>
      <c r="E17" s="615"/>
      <c r="F17" s="615"/>
      <c r="G17" s="615"/>
      <c r="H17" s="824"/>
      <c r="I17" s="613"/>
      <c r="J17" s="824"/>
      <c r="K17" s="825"/>
      <c r="L17" s="826"/>
      <c r="M17" s="140"/>
      <c r="N17" s="140"/>
      <c r="O17" s="140"/>
      <c r="P17" s="140"/>
      <c r="Q17" s="140"/>
      <c r="R17" s="140"/>
      <c r="S17" s="140"/>
      <c r="T17" s="140"/>
      <c r="U17" s="140"/>
      <c r="V17" s="140"/>
      <c r="W17" s="140"/>
      <c r="X17" s="140"/>
      <c r="Y17" s="140"/>
      <c r="Z17" s="140"/>
      <c r="AA17" s="140"/>
      <c r="AB17" s="140"/>
      <c r="AC17" s="140"/>
    </row>
    <row r="18" spans="1:29" s="390" customFormat="1" ht="111" customHeight="1" thickTop="1" thickBot="1">
      <c r="A18" s="140"/>
      <c r="B18" s="376"/>
      <c r="C18" s="564"/>
      <c r="D18" s="565"/>
      <c r="E18" s="565"/>
      <c r="F18" s="565"/>
      <c r="G18" s="565"/>
      <c r="H18" s="708"/>
      <c r="I18" s="564"/>
      <c r="J18" s="708"/>
      <c r="K18" s="827"/>
      <c r="L18" s="828"/>
      <c r="M18" s="140"/>
      <c r="N18" s="140"/>
      <c r="O18" s="140"/>
      <c r="P18" s="140"/>
      <c r="Q18" s="140"/>
      <c r="R18" s="140"/>
      <c r="S18" s="140"/>
      <c r="T18" s="140"/>
      <c r="U18" s="140"/>
      <c r="V18" s="140"/>
      <c r="W18" s="140"/>
      <c r="X18" s="140"/>
      <c r="Y18" s="140"/>
      <c r="Z18" s="140"/>
      <c r="AA18" s="140"/>
      <c r="AB18" s="140"/>
      <c r="AC18" s="140"/>
    </row>
    <row r="19" spans="1:29" ht="15" thickTop="1">
      <c r="A19" s="2"/>
      <c r="B19" s="2"/>
      <c r="C19" s="2"/>
      <c r="D19" s="2"/>
      <c r="E19" s="2"/>
      <c r="F19" s="2"/>
      <c r="G19" s="2"/>
      <c r="H19" s="2"/>
      <c r="I19" s="2"/>
      <c r="J19" s="2"/>
      <c r="K19" s="2"/>
      <c r="L19" s="2"/>
      <c r="M19" s="2"/>
    </row>
    <row r="20" spans="1:29">
      <c r="A20" s="2"/>
      <c r="B20" s="2"/>
      <c r="C20" s="2"/>
      <c r="D20" s="2"/>
      <c r="E20" s="2"/>
      <c r="F20" s="2"/>
      <c r="G20" s="2"/>
      <c r="H20" s="2"/>
      <c r="I20" s="2"/>
      <c r="J20" s="2"/>
      <c r="K20" s="2"/>
      <c r="L20" s="2"/>
      <c r="M20" s="2"/>
    </row>
    <row r="21" spans="1:29" ht="14.25" customHeight="1">
      <c r="A21" s="2"/>
      <c r="B21" s="2"/>
      <c r="C21" s="2"/>
      <c r="D21" s="2"/>
      <c r="E21" s="2"/>
      <c r="F21" s="2"/>
      <c r="G21" s="2"/>
      <c r="H21" s="2"/>
      <c r="I21" s="2"/>
      <c r="J21" s="2"/>
      <c r="K21" s="2"/>
      <c r="L21" s="2"/>
      <c r="M21" s="2"/>
    </row>
    <row r="22" spans="1:29" s="86" customFormat="1">
      <c r="A22" s="85"/>
      <c r="B22" s="85"/>
      <c r="C22" s="85"/>
      <c r="D22" s="85"/>
      <c r="E22" s="85"/>
      <c r="F22" s="85"/>
      <c r="G22" s="85"/>
      <c r="H22" s="85"/>
      <c r="I22" s="85"/>
      <c r="J22" s="85"/>
      <c r="K22" s="85"/>
      <c r="L22" s="387" t="s">
        <v>696</v>
      </c>
      <c r="M22" s="85"/>
      <c r="N22" s="85"/>
      <c r="O22" s="85"/>
      <c r="P22" s="85"/>
      <c r="Q22" s="85"/>
      <c r="R22" s="85"/>
      <c r="S22" s="85"/>
      <c r="T22" s="85"/>
      <c r="U22" s="85"/>
      <c r="V22" s="85"/>
      <c r="W22" s="85"/>
      <c r="X22" s="85"/>
      <c r="Y22" s="85"/>
      <c r="Z22" s="85"/>
      <c r="AA22" s="85"/>
      <c r="AB22" s="85"/>
      <c r="AC22" s="85"/>
    </row>
    <row r="23" spans="1:29">
      <c r="A23" s="2"/>
      <c r="B23" s="2"/>
      <c r="C23" s="2"/>
      <c r="D23" s="2"/>
      <c r="E23" s="2"/>
      <c r="F23" s="2"/>
      <c r="G23" s="2"/>
      <c r="H23" s="2"/>
      <c r="I23" s="2"/>
      <c r="J23" s="2"/>
      <c r="K23" s="2"/>
      <c r="L23" s="2"/>
      <c r="M23" s="2"/>
    </row>
    <row r="24" spans="1:29" s="2" customFormat="1"/>
    <row r="25" spans="1:29" s="2" customFormat="1"/>
    <row r="26" spans="1:29" s="2" customFormat="1"/>
    <row r="27" spans="1:29" s="2" customFormat="1"/>
    <row r="28" spans="1:29" s="2" customFormat="1"/>
    <row r="29" spans="1:29" s="2" customFormat="1"/>
    <row r="30" spans="1:29" s="2" customFormat="1"/>
    <row r="31" spans="1:29" s="2" customFormat="1"/>
    <row r="32" spans="1:29"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sheetData>
  <sheetProtection algorithmName="SHA-256" hashValue="17LPE/uVx5ssHtSNYld5XuRkO1WEPkF2MEaMm8HktmA=" saltValue="djda3400f+7VXncQQ7DNwQ==" spinCount="100000" sheet="1" formatRows="0"/>
  <mergeCells count="20">
    <mergeCell ref="K13:L14"/>
    <mergeCell ref="C15:H16"/>
    <mergeCell ref="I15:J16"/>
    <mergeCell ref="K15:L16"/>
    <mergeCell ref="C17:H18"/>
    <mergeCell ref="I17:J18"/>
    <mergeCell ref="K17:L18"/>
    <mergeCell ref="C13:H14"/>
    <mergeCell ref="I13:J14"/>
    <mergeCell ref="B2:L2"/>
    <mergeCell ref="B10:L10"/>
    <mergeCell ref="C12:H12"/>
    <mergeCell ref="I12:J12"/>
    <mergeCell ref="K12:L12"/>
    <mergeCell ref="B6:L6"/>
    <mergeCell ref="B7:L7"/>
    <mergeCell ref="B8:L8"/>
    <mergeCell ref="B9:L9"/>
    <mergeCell ref="B11:L11"/>
    <mergeCell ref="B3:L3"/>
  </mergeCells>
  <dataValidations count="2">
    <dataValidation type="textLength" errorStyle="information" operator="lessThan" allowBlank="1" showInputMessage="1" showErrorMessage="1" error="Response must be less than 800 characters" sqref="C13:H18" xr:uid="{00000000-0002-0000-2200-000000000000}">
      <formula1>801</formula1>
    </dataValidation>
    <dataValidation type="textLength" errorStyle="information" operator="lessThan" allowBlank="1" showInputMessage="1" showErrorMessage="1" error="Response must be less than 300 characters" sqref="B17 B15 B13" xr:uid="{00000000-0002-0000-2200-000001000000}">
      <formula1>301</formula1>
    </dataValidation>
  </dataValidations>
  <hyperlinks>
    <hyperlink ref="B6:L6" r:id="rId1" display="https://workforcecapability.ndiscommission.gov.au/tools-and-resources/position-description-builder" xr:uid="{00000000-0004-0000-2200-000000000000}"/>
  </hyperlinks>
  <pageMargins left="0.7" right="0.7" top="0.75" bottom="0.75" header="0.3" footer="0.3"/>
  <pageSetup paperSize="304"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275D3A"/>
  </sheetPr>
  <dimension ref="A1:AD50"/>
  <sheetViews>
    <sheetView showGridLines="0" zoomScaleNormal="100" workbookViewId="0"/>
  </sheetViews>
  <sheetFormatPr defaultColWidth="9.453125" defaultRowHeight="14.5"/>
  <cols>
    <col min="2" max="2" width="44.453125" customWidth="1"/>
    <col min="3" max="8" width="9.453125" customWidth="1"/>
    <col min="14" max="30" width="9.453125" style="2"/>
  </cols>
  <sheetData>
    <row r="1" spans="1:30" ht="94.5" customHeight="1">
      <c r="A1" s="2"/>
      <c r="B1" s="2"/>
      <c r="C1" s="2"/>
      <c r="D1" s="2"/>
      <c r="E1" s="2"/>
      <c r="F1" s="2"/>
      <c r="G1" s="2"/>
      <c r="H1" s="2"/>
      <c r="I1" s="2"/>
      <c r="J1" s="2"/>
      <c r="K1" s="2"/>
      <c r="L1" s="2"/>
      <c r="M1" s="2"/>
    </row>
    <row r="2" spans="1:30" ht="145.5" customHeight="1">
      <c r="A2" s="2"/>
      <c r="B2" s="860" t="s">
        <v>596</v>
      </c>
      <c r="C2" s="860"/>
      <c r="D2" s="860"/>
      <c r="E2" s="860"/>
      <c r="F2" s="860"/>
      <c r="G2" s="860"/>
      <c r="H2" s="860"/>
      <c r="I2" s="860"/>
      <c r="J2" s="860"/>
      <c r="K2" s="860"/>
      <c r="L2" s="860"/>
      <c r="M2" s="2"/>
      <c r="P2" s="314" t="s">
        <v>48</v>
      </c>
    </row>
    <row r="3" spans="1:30" ht="53.15" customHeight="1">
      <c r="A3" s="2"/>
      <c r="B3" s="569" t="s">
        <v>639</v>
      </c>
      <c r="C3" s="569"/>
      <c r="D3" s="569"/>
      <c r="E3" s="569"/>
      <c r="F3" s="569"/>
      <c r="G3" s="569"/>
      <c r="H3" s="569"/>
      <c r="I3" s="569"/>
      <c r="J3" s="569"/>
      <c r="K3" s="569"/>
      <c r="L3" s="569"/>
      <c r="M3" s="267"/>
    </row>
    <row r="4" spans="1:30" ht="45.65" customHeight="1">
      <c r="A4" s="2"/>
      <c r="B4" s="372" t="s">
        <v>154</v>
      </c>
      <c r="C4" s="434"/>
      <c r="D4" s="434"/>
      <c r="E4" s="434"/>
      <c r="F4" s="434"/>
      <c r="G4" s="434"/>
      <c r="H4" s="434"/>
      <c r="I4" s="434"/>
      <c r="J4" s="434"/>
      <c r="K4" s="434"/>
      <c r="L4" s="434"/>
      <c r="M4" s="435"/>
    </row>
    <row r="5" spans="1:30" ht="7.5" customHeight="1">
      <c r="A5" s="2"/>
      <c r="B5" s="372"/>
      <c r="C5" s="434"/>
      <c r="D5" s="434"/>
      <c r="E5" s="434"/>
      <c r="F5" s="434"/>
      <c r="G5" s="434"/>
      <c r="H5" s="434"/>
      <c r="I5" s="434"/>
      <c r="J5" s="434"/>
      <c r="K5" s="434"/>
      <c r="L5" s="434"/>
      <c r="M5" s="435"/>
    </row>
    <row r="6" spans="1:30" s="395" customFormat="1" ht="165" customHeight="1">
      <c r="A6" s="2"/>
      <c r="B6" s="835" t="s">
        <v>591</v>
      </c>
      <c r="C6" s="838"/>
      <c r="D6" s="838"/>
      <c r="E6" s="838"/>
      <c r="F6" s="838"/>
      <c r="G6" s="838"/>
      <c r="H6" s="838"/>
      <c r="I6" s="838"/>
      <c r="J6" s="838"/>
      <c r="K6" s="838"/>
      <c r="L6" s="838"/>
      <c r="M6" s="373"/>
      <c r="N6" s="2"/>
      <c r="O6" s="2"/>
      <c r="P6" s="2"/>
      <c r="Q6" s="2"/>
      <c r="R6" s="2"/>
      <c r="S6" s="2"/>
      <c r="T6" s="2"/>
      <c r="U6" s="2"/>
      <c r="V6" s="2"/>
      <c r="W6" s="2"/>
      <c r="X6" s="2"/>
      <c r="Y6" s="38"/>
      <c r="Z6" s="38"/>
      <c r="AA6" s="38"/>
      <c r="AB6" s="38"/>
      <c r="AC6" s="38"/>
      <c r="AD6" s="38"/>
    </row>
    <row r="7" spans="1:30" s="395" customFormat="1" ht="91" customHeight="1">
      <c r="A7" s="2"/>
      <c r="B7" s="836" t="s">
        <v>592</v>
      </c>
      <c r="C7" s="836"/>
      <c r="D7" s="836"/>
      <c r="E7" s="836"/>
      <c r="F7" s="836"/>
      <c r="G7" s="836"/>
      <c r="H7" s="836"/>
      <c r="I7" s="836"/>
      <c r="J7" s="836"/>
      <c r="K7" s="836"/>
      <c r="L7" s="836"/>
      <c r="M7" s="429"/>
      <c r="N7" s="2"/>
      <c r="O7" s="2"/>
      <c r="P7" s="2"/>
      <c r="Q7" s="2"/>
      <c r="R7" s="2"/>
      <c r="S7" s="2"/>
      <c r="T7" s="2"/>
      <c r="U7" s="2"/>
      <c r="V7" s="2"/>
      <c r="W7" s="2"/>
      <c r="X7" s="2"/>
      <c r="Y7" s="2"/>
      <c r="Z7" s="38"/>
      <c r="AA7" s="38"/>
      <c r="AB7" s="38"/>
      <c r="AC7" s="38"/>
      <c r="AD7" s="38"/>
    </row>
    <row r="8" spans="1:30" s="436" customFormat="1" ht="127.5" customHeight="1">
      <c r="A8" s="430"/>
      <c r="B8" s="836" t="s">
        <v>593</v>
      </c>
      <c r="C8" s="836"/>
      <c r="D8" s="836"/>
      <c r="E8" s="836"/>
      <c r="F8" s="836"/>
      <c r="G8" s="836"/>
      <c r="H8" s="836"/>
      <c r="I8" s="836"/>
      <c r="J8" s="836"/>
      <c r="K8" s="836"/>
      <c r="L8" s="836"/>
      <c r="M8" s="429"/>
      <c r="N8" s="430"/>
      <c r="O8" s="430"/>
      <c r="P8" s="430"/>
      <c r="Q8" s="430"/>
      <c r="R8" s="430"/>
      <c r="S8" s="430"/>
      <c r="T8" s="430"/>
      <c r="U8" s="430"/>
      <c r="V8" s="430"/>
      <c r="W8" s="430"/>
      <c r="X8" s="430"/>
      <c r="Y8" s="430"/>
      <c r="Z8" s="430"/>
      <c r="AA8" s="430"/>
      <c r="AB8" s="430"/>
      <c r="AC8" s="430"/>
      <c r="AD8" s="430"/>
    </row>
    <row r="9" spans="1:30" s="395" customFormat="1" ht="114.65" customHeight="1">
      <c r="A9" s="2"/>
      <c r="B9" s="836" t="s">
        <v>594</v>
      </c>
      <c r="C9" s="836"/>
      <c r="D9" s="836"/>
      <c r="E9" s="836"/>
      <c r="F9" s="836"/>
      <c r="G9" s="836"/>
      <c r="H9" s="836"/>
      <c r="I9" s="836"/>
      <c r="J9" s="836"/>
      <c r="K9" s="836"/>
      <c r="L9" s="836"/>
      <c r="M9" s="429"/>
      <c r="N9" s="2"/>
      <c r="O9" s="2"/>
      <c r="P9" s="2"/>
      <c r="Q9" s="2"/>
      <c r="R9" s="2"/>
      <c r="S9" s="2"/>
      <c r="T9" s="2"/>
      <c r="U9" s="2"/>
      <c r="V9" s="2"/>
      <c r="W9" s="2"/>
      <c r="X9" s="2"/>
      <c r="Y9" s="2"/>
      <c r="Z9" s="38"/>
      <c r="AA9" s="38"/>
      <c r="AB9" s="38"/>
      <c r="AC9" s="38"/>
      <c r="AD9" s="38"/>
    </row>
    <row r="10" spans="1:30" s="10" customFormat="1" ht="41.15" customHeight="1">
      <c r="A10" s="2"/>
      <c r="B10" s="832" t="s">
        <v>323</v>
      </c>
      <c r="C10" s="832"/>
      <c r="D10" s="832"/>
      <c r="E10" s="832"/>
      <c r="F10" s="832"/>
      <c r="G10" s="832"/>
      <c r="H10" s="832"/>
      <c r="I10" s="832"/>
      <c r="J10" s="832"/>
      <c r="K10" s="832"/>
      <c r="L10" s="832"/>
      <c r="M10" s="2"/>
      <c r="N10" s="9"/>
      <c r="O10" s="9"/>
      <c r="P10" s="9"/>
      <c r="Q10" s="9"/>
      <c r="R10" s="9"/>
      <c r="S10" s="9"/>
      <c r="T10" s="9"/>
      <c r="U10" s="9"/>
      <c r="V10" s="9"/>
      <c r="W10" s="9"/>
      <c r="X10" s="9"/>
      <c r="Y10" s="9"/>
      <c r="Z10" s="9"/>
      <c r="AA10" s="9"/>
      <c r="AB10" s="9"/>
      <c r="AC10" s="9"/>
      <c r="AD10" s="9"/>
    </row>
    <row r="11" spans="1:30" ht="61" customHeight="1">
      <c r="A11" s="2"/>
      <c r="B11" s="575" t="s">
        <v>485</v>
      </c>
      <c r="C11" s="575"/>
      <c r="D11" s="575"/>
      <c r="E11" s="575"/>
      <c r="F11" s="575"/>
      <c r="G11" s="575"/>
      <c r="H11" s="575"/>
      <c r="I11" s="575"/>
      <c r="J11" s="575"/>
      <c r="K11" s="575"/>
      <c r="L11" s="575"/>
      <c r="M11" s="11"/>
    </row>
    <row r="12" spans="1:30" ht="43" customHeight="1" thickBot="1">
      <c r="A12" s="2"/>
      <c r="B12" s="270" t="s">
        <v>472</v>
      </c>
      <c r="C12" s="829" t="s">
        <v>471</v>
      </c>
      <c r="D12" s="829"/>
      <c r="E12" s="829"/>
      <c r="F12" s="829"/>
      <c r="G12" s="829"/>
      <c r="H12" s="829"/>
      <c r="I12" s="831" t="s">
        <v>470</v>
      </c>
      <c r="J12" s="831"/>
      <c r="K12" s="831" t="s">
        <v>189</v>
      </c>
      <c r="L12" s="831"/>
      <c r="M12" s="271"/>
    </row>
    <row r="13" spans="1:30" s="390" customFormat="1" ht="119.15" customHeight="1" thickTop="1" thickBot="1">
      <c r="A13" s="140"/>
      <c r="B13" s="272" t="s">
        <v>473</v>
      </c>
      <c r="C13" s="613" t="s">
        <v>474</v>
      </c>
      <c r="D13" s="615"/>
      <c r="E13" s="615"/>
      <c r="F13" s="615"/>
      <c r="G13" s="615"/>
      <c r="H13" s="824"/>
      <c r="I13" s="613"/>
      <c r="J13" s="824"/>
      <c r="K13" s="825"/>
      <c r="L13" s="826"/>
      <c r="M13" s="140"/>
      <c r="N13" s="140"/>
      <c r="O13" s="140"/>
      <c r="P13" s="140"/>
      <c r="Q13" s="140"/>
      <c r="R13" s="140"/>
      <c r="S13" s="140"/>
      <c r="T13" s="140"/>
      <c r="U13" s="140"/>
      <c r="V13" s="140"/>
      <c r="W13" s="140"/>
      <c r="X13" s="140"/>
      <c r="Y13" s="140"/>
      <c r="Z13" s="140"/>
      <c r="AA13" s="140"/>
      <c r="AB13" s="140"/>
      <c r="AC13" s="140"/>
      <c r="AD13" s="140"/>
    </row>
    <row r="14" spans="1:30" s="390" customFormat="1" ht="111" customHeight="1" thickTop="1" thickBot="1">
      <c r="A14" s="140"/>
      <c r="B14" s="376"/>
      <c r="C14" s="564"/>
      <c r="D14" s="565"/>
      <c r="E14" s="565"/>
      <c r="F14" s="565"/>
      <c r="G14" s="565"/>
      <c r="H14" s="708"/>
      <c r="I14" s="564"/>
      <c r="J14" s="708"/>
      <c r="K14" s="827"/>
      <c r="L14" s="828"/>
      <c r="M14" s="140"/>
      <c r="N14" s="140"/>
      <c r="O14" s="140"/>
      <c r="P14" s="140"/>
      <c r="Q14" s="140"/>
      <c r="R14" s="140"/>
      <c r="S14" s="140"/>
      <c r="T14" s="140"/>
      <c r="U14" s="140"/>
      <c r="V14" s="140"/>
      <c r="W14" s="140"/>
      <c r="X14" s="140"/>
      <c r="Y14" s="140"/>
      <c r="Z14" s="140"/>
      <c r="AA14" s="140"/>
      <c r="AB14" s="140"/>
      <c r="AC14" s="140"/>
      <c r="AD14" s="140"/>
    </row>
    <row r="15" spans="1:30" s="390" customFormat="1" ht="119.15" customHeight="1" thickTop="1" thickBot="1">
      <c r="A15" s="140"/>
      <c r="B15" s="272" t="s">
        <v>473</v>
      </c>
      <c r="C15" s="613" t="s">
        <v>474</v>
      </c>
      <c r="D15" s="615"/>
      <c r="E15" s="615"/>
      <c r="F15" s="615"/>
      <c r="G15" s="615"/>
      <c r="H15" s="824"/>
      <c r="I15" s="613"/>
      <c r="J15" s="824"/>
      <c r="K15" s="825"/>
      <c r="L15" s="826"/>
      <c r="M15" s="140"/>
      <c r="N15" s="140"/>
      <c r="O15" s="140"/>
      <c r="P15" s="140"/>
      <c r="Q15" s="140"/>
      <c r="R15" s="140"/>
      <c r="S15" s="140"/>
      <c r="T15" s="140"/>
      <c r="U15" s="140"/>
      <c r="V15" s="140"/>
      <c r="W15" s="140"/>
      <c r="X15" s="140"/>
      <c r="Y15" s="140"/>
      <c r="Z15" s="140"/>
      <c r="AA15" s="140"/>
      <c r="AB15" s="140"/>
      <c r="AC15" s="140"/>
      <c r="AD15" s="140"/>
    </row>
    <row r="16" spans="1:30" s="390" customFormat="1" ht="111" customHeight="1" thickTop="1" thickBot="1">
      <c r="A16" s="140"/>
      <c r="B16" s="376"/>
      <c r="C16" s="564"/>
      <c r="D16" s="565"/>
      <c r="E16" s="565"/>
      <c r="F16" s="565"/>
      <c r="G16" s="565"/>
      <c r="H16" s="708"/>
      <c r="I16" s="564"/>
      <c r="J16" s="708"/>
      <c r="K16" s="827"/>
      <c r="L16" s="828"/>
      <c r="M16" s="140"/>
      <c r="N16" s="140"/>
      <c r="O16" s="140"/>
      <c r="P16" s="140"/>
      <c r="Q16" s="140"/>
      <c r="R16" s="140"/>
      <c r="S16" s="140"/>
      <c r="T16" s="140"/>
      <c r="U16" s="140"/>
      <c r="V16" s="140"/>
      <c r="W16" s="140"/>
      <c r="X16" s="140"/>
      <c r="Y16" s="140"/>
      <c r="Z16" s="140"/>
      <c r="AA16" s="140"/>
      <c r="AB16" s="140"/>
      <c r="AC16" s="140"/>
      <c r="AD16" s="140"/>
    </row>
    <row r="17" spans="1:30" s="390" customFormat="1" ht="119.15" customHeight="1" thickTop="1" thickBot="1">
      <c r="A17" s="140"/>
      <c r="B17" s="272" t="s">
        <v>473</v>
      </c>
      <c r="C17" s="613" t="s">
        <v>474</v>
      </c>
      <c r="D17" s="615"/>
      <c r="E17" s="615"/>
      <c r="F17" s="615"/>
      <c r="G17" s="615"/>
      <c r="H17" s="824"/>
      <c r="I17" s="613"/>
      <c r="J17" s="824"/>
      <c r="K17" s="825"/>
      <c r="L17" s="826"/>
      <c r="M17" s="140"/>
      <c r="N17" s="140"/>
      <c r="O17" s="140"/>
      <c r="P17" s="140"/>
      <c r="Q17" s="140"/>
      <c r="R17" s="140"/>
      <c r="S17" s="140"/>
      <c r="T17" s="140"/>
      <c r="U17" s="140"/>
      <c r="V17" s="140"/>
      <c r="W17" s="140"/>
      <c r="X17" s="140"/>
      <c r="Y17" s="140"/>
      <c r="Z17" s="140"/>
      <c r="AA17" s="140"/>
      <c r="AB17" s="140"/>
      <c r="AC17" s="140"/>
      <c r="AD17" s="140"/>
    </row>
    <row r="18" spans="1:30" s="390" customFormat="1" ht="111" customHeight="1" thickTop="1" thickBot="1">
      <c r="A18" s="140"/>
      <c r="B18" s="376"/>
      <c r="C18" s="564"/>
      <c r="D18" s="565"/>
      <c r="E18" s="565"/>
      <c r="F18" s="565"/>
      <c r="G18" s="565"/>
      <c r="H18" s="708"/>
      <c r="I18" s="564"/>
      <c r="J18" s="708"/>
      <c r="K18" s="827"/>
      <c r="L18" s="828"/>
      <c r="M18" s="140"/>
      <c r="N18" s="140"/>
      <c r="O18" s="140"/>
      <c r="P18" s="140"/>
      <c r="Q18" s="140"/>
      <c r="R18" s="140"/>
      <c r="S18" s="140"/>
      <c r="T18" s="140"/>
      <c r="U18" s="140"/>
      <c r="V18" s="140"/>
      <c r="W18" s="140"/>
      <c r="X18" s="140"/>
      <c r="Y18" s="140"/>
      <c r="Z18" s="140"/>
      <c r="AA18" s="140"/>
      <c r="AB18" s="140"/>
      <c r="AC18" s="140"/>
      <c r="AD18" s="140"/>
    </row>
    <row r="19" spans="1:30" ht="15" thickTop="1">
      <c r="A19" s="2"/>
      <c r="B19" s="2"/>
      <c r="C19" s="2"/>
      <c r="D19" s="2"/>
      <c r="E19" s="2"/>
      <c r="F19" s="2"/>
      <c r="G19" s="2"/>
      <c r="H19" s="2"/>
      <c r="I19" s="2"/>
      <c r="J19" s="2"/>
      <c r="K19" s="2"/>
      <c r="L19" s="2"/>
      <c r="M19" s="2"/>
    </row>
    <row r="20" spans="1:30">
      <c r="A20" s="2"/>
      <c r="B20" s="2"/>
      <c r="C20" s="2"/>
      <c r="D20" s="2"/>
      <c r="E20" s="2"/>
      <c r="F20" s="2"/>
      <c r="G20" s="2"/>
      <c r="H20" s="2"/>
      <c r="I20" s="2"/>
      <c r="J20" s="2"/>
      <c r="K20" s="2"/>
      <c r="L20" s="2"/>
      <c r="M20" s="2"/>
    </row>
    <row r="21" spans="1:30" ht="14.25" customHeight="1">
      <c r="A21" s="2"/>
      <c r="B21" s="2"/>
      <c r="C21" s="2"/>
      <c r="D21" s="2"/>
      <c r="E21" s="2"/>
      <c r="F21" s="2"/>
      <c r="G21" s="2"/>
      <c r="H21" s="2"/>
      <c r="I21" s="2"/>
      <c r="J21" s="2"/>
      <c r="K21" s="2"/>
      <c r="L21" s="2"/>
      <c r="M21" s="2"/>
    </row>
    <row r="22" spans="1:30" s="86" customFormat="1">
      <c r="A22" s="85"/>
      <c r="B22" s="85"/>
      <c r="C22" s="85"/>
      <c r="D22" s="85"/>
      <c r="E22" s="85"/>
      <c r="F22" s="85"/>
      <c r="G22" s="85"/>
      <c r="H22" s="85"/>
      <c r="I22" s="85"/>
      <c r="J22" s="85"/>
      <c r="K22" s="85"/>
      <c r="L22" s="387" t="s">
        <v>696</v>
      </c>
      <c r="M22" s="85"/>
      <c r="N22" s="85"/>
      <c r="O22" s="85"/>
      <c r="P22" s="85"/>
      <c r="Q22" s="85"/>
      <c r="R22" s="85"/>
      <c r="S22" s="85"/>
      <c r="T22" s="85"/>
      <c r="U22" s="85"/>
      <c r="V22" s="85"/>
      <c r="W22" s="85"/>
      <c r="X22" s="85"/>
      <c r="Y22" s="85"/>
      <c r="Z22" s="85"/>
      <c r="AA22" s="85"/>
      <c r="AB22" s="85"/>
      <c r="AC22" s="85"/>
      <c r="AD22" s="85"/>
    </row>
    <row r="23" spans="1:30">
      <c r="A23" s="2"/>
      <c r="B23" s="2"/>
      <c r="C23" s="2"/>
      <c r="D23" s="2"/>
      <c r="E23" s="2"/>
      <c r="F23" s="2"/>
      <c r="G23" s="2"/>
      <c r="H23" s="2"/>
      <c r="I23" s="2"/>
      <c r="J23" s="2"/>
      <c r="K23" s="2"/>
      <c r="L23" s="2"/>
      <c r="M23" s="2"/>
    </row>
    <row r="24" spans="1:30" s="2" customFormat="1"/>
    <row r="25" spans="1:30" s="2" customFormat="1"/>
    <row r="26" spans="1:30" s="2" customFormat="1"/>
    <row r="27" spans="1:30" s="2" customFormat="1"/>
    <row r="28" spans="1:30" s="2" customFormat="1"/>
    <row r="29" spans="1:30" s="2" customFormat="1"/>
    <row r="30" spans="1:30" s="2" customFormat="1"/>
    <row r="31" spans="1:30" s="2" customFormat="1"/>
    <row r="32" spans="1:30"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sheetData>
  <sheetProtection algorithmName="SHA-256" hashValue="fCG8mngFhnxeN1FUcf6NnNKYWDrlX4WsA5baVtUHh3E=" saltValue="ALJdFJvZ+VupKuIvkkKPhg==" spinCount="100000" sheet="1" formatRows="0"/>
  <mergeCells count="20">
    <mergeCell ref="K13:L14"/>
    <mergeCell ref="C15:H16"/>
    <mergeCell ref="I15:J16"/>
    <mergeCell ref="K15:L16"/>
    <mergeCell ref="C17:H18"/>
    <mergeCell ref="I17:J18"/>
    <mergeCell ref="K17:L18"/>
    <mergeCell ref="C13:H14"/>
    <mergeCell ref="I13:J14"/>
    <mergeCell ref="B2:L2"/>
    <mergeCell ref="B6:L6"/>
    <mergeCell ref="B10:L10"/>
    <mergeCell ref="B11:L11"/>
    <mergeCell ref="C12:H12"/>
    <mergeCell ref="I12:J12"/>
    <mergeCell ref="K12:L12"/>
    <mergeCell ref="B7:L7"/>
    <mergeCell ref="B8:L8"/>
    <mergeCell ref="B9:L9"/>
    <mergeCell ref="B3:L3"/>
  </mergeCells>
  <dataValidations count="2">
    <dataValidation type="textLength" errorStyle="information" operator="lessThan" allowBlank="1" showInputMessage="1" showErrorMessage="1" error="Response must be less than 300 characters" sqref="B17 B15 B13" xr:uid="{00000000-0002-0000-2300-000000000000}">
      <formula1>301</formula1>
    </dataValidation>
    <dataValidation type="textLength" errorStyle="information" operator="lessThan" allowBlank="1" showInputMessage="1" showErrorMessage="1" error="Response must be less than 800 characters" sqref="C13:H18" xr:uid="{00000000-0002-0000-2300-000001000000}">
      <formula1>801</formula1>
    </dataValidation>
  </dataValidations>
  <hyperlinks>
    <hyperlink ref="B6:L6" r:id="rId1" display="https://workforcecapability.ndiscommission.gov.au/tools-and-resources/position-description-builder" xr:uid="{00000000-0004-0000-2300-000000000000}"/>
  </hyperlinks>
  <pageMargins left="0.7" right="0.7" top="0.75" bottom="0.75" header="0.3" footer="0.3"/>
  <pageSetup paperSize="304"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275D3A"/>
  </sheetPr>
  <dimension ref="A1:AQ43"/>
  <sheetViews>
    <sheetView showGridLines="0" zoomScaleNormal="100" workbookViewId="0"/>
  </sheetViews>
  <sheetFormatPr defaultColWidth="9.453125" defaultRowHeight="14.5"/>
  <cols>
    <col min="2" max="2" width="44.453125" customWidth="1"/>
    <col min="3" max="8" width="9.453125" customWidth="1"/>
    <col min="14" max="43" width="9.453125" style="2"/>
  </cols>
  <sheetData>
    <row r="1" spans="1:43" ht="94.5" customHeight="1">
      <c r="A1" s="2"/>
      <c r="B1" s="2"/>
      <c r="C1" s="2"/>
      <c r="D1" s="2"/>
      <c r="E1" s="2"/>
      <c r="F1" s="2"/>
      <c r="G1" s="2"/>
      <c r="H1" s="2"/>
      <c r="I1" s="2"/>
      <c r="J1" s="2"/>
      <c r="K1" s="2"/>
      <c r="L1" s="2"/>
      <c r="M1" s="2"/>
    </row>
    <row r="2" spans="1:43" ht="145.5" customHeight="1">
      <c r="A2" s="2"/>
      <c r="B2" s="860" t="s">
        <v>597</v>
      </c>
      <c r="C2" s="860"/>
      <c r="D2" s="860"/>
      <c r="E2" s="860"/>
      <c r="F2" s="860"/>
      <c r="G2" s="860"/>
      <c r="H2" s="860"/>
      <c r="I2" s="860"/>
      <c r="J2" s="860"/>
      <c r="K2" s="860"/>
      <c r="L2" s="860"/>
      <c r="M2" s="2"/>
      <c r="P2" s="314" t="s">
        <v>48</v>
      </c>
    </row>
    <row r="3" spans="1:43" ht="53.15" customHeight="1">
      <c r="A3" s="2"/>
      <c r="B3" s="569" t="s">
        <v>639</v>
      </c>
      <c r="C3" s="569"/>
      <c r="D3" s="569"/>
      <c r="E3" s="569"/>
      <c r="F3" s="569"/>
      <c r="G3" s="569"/>
      <c r="H3" s="569"/>
      <c r="I3" s="569"/>
      <c r="J3" s="569"/>
      <c r="K3" s="569"/>
      <c r="L3" s="569"/>
      <c r="M3" s="267"/>
    </row>
    <row r="4" spans="1:43" ht="45.65" customHeight="1">
      <c r="A4" s="2"/>
      <c r="B4" s="372" t="s">
        <v>154</v>
      </c>
      <c r="C4" s="434"/>
      <c r="D4" s="434"/>
      <c r="E4" s="434"/>
      <c r="F4" s="434"/>
      <c r="G4" s="434"/>
      <c r="H4" s="434"/>
      <c r="I4" s="434"/>
      <c r="J4" s="434"/>
      <c r="K4" s="434"/>
      <c r="L4" s="434"/>
      <c r="M4" s="435"/>
    </row>
    <row r="5" spans="1:43" ht="7.5" customHeight="1">
      <c r="A5" s="2"/>
      <c r="B5" s="372"/>
      <c r="C5" s="434"/>
      <c r="D5" s="434"/>
      <c r="E5" s="434"/>
      <c r="F5" s="434"/>
      <c r="G5" s="434"/>
      <c r="H5" s="434"/>
      <c r="I5" s="434"/>
      <c r="J5" s="434"/>
      <c r="K5" s="434"/>
      <c r="L5" s="434"/>
      <c r="M5" s="435"/>
    </row>
    <row r="6" spans="1:43" s="395" customFormat="1" ht="165" customHeight="1">
      <c r="A6" s="2"/>
      <c r="B6" s="835" t="s">
        <v>591</v>
      </c>
      <c r="C6" s="838"/>
      <c r="D6" s="838"/>
      <c r="E6" s="838"/>
      <c r="F6" s="838"/>
      <c r="G6" s="838"/>
      <c r="H6" s="838"/>
      <c r="I6" s="838"/>
      <c r="J6" s="838"/>
      <c r="K6" s="838"/>
      <c r="L6" s="838"/>
      <c r="M6" s="373"/>
      <c r="N6" s="2"/>
      <c r="O6" s="2"/>
      <c r="P6" s="2"/>
      <c r="Q6" s="2"/>
      <c r="R6" s="2"/>
      <c r="S6" s="2"/>
      <c r="T6" s="2"/>
      <c r="U6" s="2"/>
      <c r="V6" s="2"/>
      <c r="W6" s="2"/>
      <c r="X6" s="2"/>
      <c r="Y6" s="38"/>
      <c r="Z6" s="38"/>
      <c r="AA6" s="38"/>
      <c r="AB6" s="38"/>
      <c r="AC6" s="38"/>
      <c r="AD6" s="38"/>
      <c r="AE6" s="38"/>
      <c r="AF6" s="38"/>
      <c r="AG6" s="38"/>
      <c r="AH6" s="38"/>
      <c r="AI6" s="38"/>
      <c r="AJ6" s="38"/>
      <c r="AK6" s="38"/>
      <c r="AL6" s="38"/>
      <c r="AM6" s="38"/>
      <c r="AN6" s="38"/>
      <c r="AO6" s="38"/>
      <c r="AP6" s="38"/>
      <c r="AQ6" s="38"/>
    </row>
    <row r="7" spans="1:43" s="395" customFormat="1" ht="91" customHeight="1">
      <c r="A7" s="2"/>
      <c r="B7" s="836" t="s">
        <v>592</v>
      </c>
      <c r="C7" s="836"/>
      <c r="D7" s="836"/>
      <c r="E7" s="836"/>
      <c r="F7" s="836"/>
      <c r="G7" s="836"/>
      <c r="H7" s="836"/>
      <c r="I7" s="836"/>
      <c r="J7" s="836"/>
      <c r="K7" s="836"/>
      <c r="L7" s="836"/>
      <c r="M7" s="429"/>
      <c r="N7" s="2"/>
      <c r="O7" s="2"/>
      <c r="P7" s="2"/>
      <c r="Q7" s="2"/>
      <c r="R7" s="2"/>
      <c r="S7" s="2"/>
      <c r="T7" s="2"/>
      <c r="U7" s="2"/>
      <c r="V7" s="2"/>
      <c r="W7" s="2"/>
      <c r="X7" s="2"/>
      <c r="Y7" s="2"/>
      <c r="Z7" s="38"/>
      <c r="AA7" s="38"/>
      <c r="AB7" s="38"/>
      <c r="AC7" s="38"/>
      <c r="AD7" s="38"/>
      <c r="AE7" s="38"/>
      <c r="AF7" s="38"/>
      <c r="AG7" s="38"/>
      <c r="AH7" s="38"/>
      <c r="AI7" s="38"/>
      <c r="AJ7" s="38"/>
      <c r="AK7" s="38"/>
      <c r="AL7" s="38"/>
      <c r="AM7" s="38"/>
      <c r="AN7" s="38"/>
      <c r="AO7" s="38"/>
      <c r="AP7" s="38"/>
      <c r="AQ7" s="38"/>
    </row>
    <row r="8" spans="1:43" s="436" customFormat="1" ht="127.5" customHeight="1">
      <c r="A8" s="430"/>
      <c r="B8" s="836" t="s">
        <v>593</v>
      </c>
      <c r="C8" s="836"/>
      <c r="D8" s="836"/>
      <c r="E8" s="836"/>
      <c r="F8" s="836"/>
      <c r="G8" s="836"/>
      <c r="H8" s="836"/>
      <c r="I8" s="836"/>
      <c r="J8" s="836"/>
      <c r="K8" s="836"/>
      <c r="L8" s="836"/>
      <c r="M8" s="429"/>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row>
    <row r="9" spans="1:43" s="395" customFormat="1" ht="114" customHeight="1">
      <c r="A9" s="2"/>
      <c r="B9" s="836" t="s">
        <v>594</v>
      </c>
      <c r="C9" s="836"/>
      <c r="D9" s="836"/>
      <c r="E9" s="836"/>
      <c r="F9" s="836"/>
      <c r="G9" s="836"/>
      <c r="H9" s="836"/>
      <c r="I9" s="836"/>
      <c r="J9" s="836"/>
      <c r="K9" s="836"/>
      <c r="L9" s="836"/>
      <c r="M9" s="429"/>
      <c r="N9" s="2"/>
      <c r="O9" s="2"/>
      <c r="P9" s="2"/>
      <c r="Q9" s="2"/>
      <c r="R9" s="2"/>
      <c r="S9" s="2"/>
      <c r="T9" s="2"/>
      <c r="U9" s="2"/>
      <c r="V9" s="2"/>
      <c r="W9" s="2"/>
      <c r="X9" s="2"/>
      <c r="Y9" s="2"/>
      <c r="Z9" s="38"/>
      <c r="AA9" s="38"/>
      <c r="AB9" s="38"/>
      <c r="AC9" s="38"/>
      <c r="AD9" s="38"/>
      <c r="AE9" s="38"/>
      <c r="AF9" s="38"/>
      <c r="AG9" s="38"/>
      <c r="AH9" s="38"/>
      <c r="AI9" s="38"/>
      <c r="AJ9" s="38"/>
      <c r="AK9" s="38"/>
      <c r="AL9" s="38"/>
      <c r="AM9" s="38"/>
      <c r="AN9" s="38"/>
      <c r="AO9" s="38"/>
      <c r="AP9" s="38"/>
      <c r="AQ9" s="38"/>
    </row>
    <row r="10" spans="1:43" s="10" customFormat="1" ht="44.15" customHeight="1">
      <c r="A10" s="2"/>
      <c r="B10" s="832" t="s">
        <v>323</v>
      </c>
      <c r="C10" s="832"/>
      <c r="D10" s="832"/>
      <c r="E10" s="832"/>
      <c r="F10" s="832"/>
      <c r="G10" s="832"/>
      <c r="H10" s="832"/>
      <c r="I10" s="832"/>
      <c r="J10" s="832"/>
      <c r="K10" s="832"/>
      <c r="L10" s="832"/>
      <c r="M10" s="2"/>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row>
    <row r="11" spans="1:43" ht="61" customHeight="1">
      <c r="A11" s="2"/>
      <c r="B11" s="575" t="s">
        <v>485</v>
      </c>
      <c r="C11" s="575"/>
      <c r="D11" s="575"/>
      <c r="E11" s="575"/>
      <c r="F11" s="575"/>
      <c r="G11" s="575"/>
      <c r="H11" s="575"/>
      <c r="I11" s="575"/>
      <c r="J11" s="575"/>
      <c r="K11" s="575"/>
      <c r="L11" s="575"/>
      <c r="M11" s="11"/>
    </row>
    <row r="12" spans="1:43" ht="43" customHeight="1" thickBot="1">
      <c r="A12" s="2"/>
      <c r="B12" s="270" t="s">
        <v>472</v>
      </c>
      <c r="C12" s="829" t="s">
        <v>471</v>
      </c>
      <c r="D12" s="829"/>
      <c r="E12" s="829"/>
      <c r="F12" s="829"/>
      <c r="G12" s="829"/>
      <c r="H12" s="829"/>
      <c r="I12" s="831" t="s">
        <v>470</v>
      </c>
      <c r="J12" s="831"/>
      <c r="K12" s="831" t="s">
        <v>189</v>
      </c>
      <c r="L12" s="831"/>
      <c r="M12" s="271"/>
    </row>
    <row r="13" spans="1:43" s="390" customFormat="1" ht="111" customHeight="1" thickTop="1" thickBot="1">
      <c r="A13" s="140"/>
      <c r="B13" s="272" t="s">
        <v>473</v>
      </c>
      <c r="C13" s="613" t="s">
        <v>474</v>
      </c>
      <c r="D13" s="615"/>
      <c r="E13" s="615"/>
      <c r="F13" s="615"/>
      <c r="G13" s="615"/>
      <c r="H13" s="824"/>
      <c r="I13" s="613"/>
      <c r="J13" s="824"/>
      <c r="K13" s="825"/>
      <c r="L13" s="826"/>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row>
    <row r="14" spans="1:43" s="390" customFormat="1" ht="111" customHeight="1" thickTop="1" thickBot="1">
      <c r="A14" s="140"/>
      <c r="B14" s="376"/>
      <c r="C14" s="564"/>
      <c r="D14" s="565"/>
      <c r="E14" s="565"/>
      <c r="F14" s="565"/>
      <c r="G14" s="565"/>
      <c r="H14" s="708"/>
      <c r="I14" s="564"/>
      <c r="J14" s="708"/>
      <c r="K14" s="827"/>
      <c r="L14" s="828"/>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row>
    <row r="15" spans="1:43" s="390" customFormat="1" ht="111" customHeight="1" thickTop="1" thickBot="1">
      <c r="A15" s="140"/>
      <c r="B15" s="272" t="s">
        <v>473</v>
      </c>
      <c r="C15" s="613" t="s">
        <v>474</v>
      </c>
      <c r="D15" s="615"/>
      <c r="E15" s="615"/>
      <c r="F15" s="615"/>
      <c r="G15" s="615"/>
      <c r="H15" s="824"/>
      <c r="I15" s="613"/>
      <c r="J15" s="824"/>
      <c r="K15" s="825"/>
      <c r="L15" s="826"/>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row>
    <row r="16" spans="1:43" s="390" customFormat="1" ht="111" customHeight="1" thickTop="1" thickBot="1">
      <c r="A16" s="140"/>
      <c r="B16" s="376"/>
      <c r="C16" s="564"/>
      <c r="D16" s="565"/>
      <c r="E16" s="565"/>
      <c r="F16" s="565"/>
      <c r="G16" s="565"/>
      <c r="H16" s="708"/>
      <c r="I16" s="564"/>
      <c r="J16" s="708"/>
      <c r="K16" s="827"/>
      <c r="L16" s="828"/>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row>
    <row r="17" spans="1:43" s="390" customFormat="1" ht="111" customHeight="1" thickTop="1" thickBot="1">
      <c r="A17" s="140"/>
      <c r="B17" s="272" t="s">
        <v>473</v>
      </c>
      <c r="C17" s="613" t="s">
        <v>474</v>
      </c>
      <c r="D17" s="615"/>
      <c r="E17" s="615"/>
      <c r="F17" s="615"/>
      <c r="G17" s="615"/>
      <c r="H17" s="824"/>
      <c r="I17" s="613"/>
      <c r="J17" s="824"/>
      <c r="K17" s="825"/>
      <c r="L17" s="826"/>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row>
    <row r="18" spans="1:43" s="390" customFormat="1" ht="111" customHeight="1" thickTop="1" thickBot="1">
      <c r="A18" s="140"/>
      <c r="B18" s="376"/>
      <c r="C18" s="564"/>
      <c r="D18" s="565"/>
      <c r="E18" s="565"/>
      <c r="F18" s="565"/>
      <c r="G18" s="565"/>
      <c r="H18" s="708"/>
      <c r="I18" s="564"/>
      <c r="J18" s="708"/>
      <c r="K18" s="827"/>
      <c r="L18" s="828"/>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row>
    <row r="19" spans="1:43" ht="15" thickTop="1">
      <c r="A19" s="2"/>
      <c r="B19" s="2"/>
      <c r="C19" s="2"/>
      <c r="D19" s="2"/>
      <c r="E19" s="2"/>
      <c r="F19" s="2"/>
      <c r="G19" s="2"/>
      <c r="H19" s="2"/>
      <c r="I19" s="2"/>
      <c r="J19" s="2"/>
      <c r="K19" s="2"/>
      <c r="L19" s="2"/>
      <c r="M19" s="2"/>
    </row>
    <row r="20" spans="1:43">
      <c r="A20" s="2"/>
      <c r="B20" s="2"/>
      <c r="C20" s="2"/>
      <c r="D20" s="2"/>
      <c r="E20" s="2"/>
      <c r="F20" s="2"/>
      <c r="G20" s="2"/>
      <c r="H20" s="2"/>
      <c r="I20" s="2"/>
      <c r="J20" s="2"/>
      <c r="K20" s="2"/>
      <c r="L20" s="2"/>
      <c r="M20" s="2"/>
    </row>
    <row r="21" spans="1:43" ht="14.25" customHeight="1">
      <c r="A21" s="2"/>
      <c r="B21" s="2"/>
      <c r="C21" s="2"/>
      <c r="D21" s="2"/>
      <c r="E21" s="2"/>
      <c r="F21" s="2"/>
      <c r="G21" s="2"/>
      <c r="H21" s="2"/>
      <c r="I21" s="2"/>
      <c r="J21" s="2"/>
      <c r="K21" s="2"/>
      <c r="L21" s="2"/>
      <c r="M21" s="2"/>
    </row>
    <row r="22" spans="1:43" s="86" customFormat="1">
      <c r="A22" s="85"/>
      <c r="B22" s="85"/>
      <c r="C22" s="85"/>
      <c r="D22" s="85"/>
      <c r="E22" s="85"/>
      <c r="F22" s="85"/>
      <c r="G22" s="85"/>
      <c r="H22" s="85"/>
      <c r="I22" s="85"/>
      <c r="J22" s="85"/>
      <c r="K22" s="85"/>
      <c r="L22" s="387" t="s">
        <v>696</v>
      </c>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row>
    <row r="23" spans="1:43">
      <c r="A23" s="2"/>
      <c r="B23" s="2"/>
      <c r="C23" s="2"/>
      <c r="D23" s="2"/>
      <c r="E23" s="2"/>
      <c r="F23" s="2"/>
      <c r="G23" s="2"/>
      <c r="H23" s="2"/>
      <c r="I23" s="2"/>
      <c r="J23" s="2"/>
      <c r="K23" s="2"/>
      <c r="L23" s="2"/>
      <c r="M23" s="2"/>
    </row>
    <row r="24" spans="1:43" s="2" customFormat="1"/>
    <row r="25" spans="1:43" s="2" customFormat="1"/>
    <row r="26" spans="1:43" s="2" customFormat="1"/>
    <row r="27" spans="1:43" s="2" customFormat="1"/>
    <row r="28" spans="1:43" s="2" customFormat="1"/>
    <row r="29" spans="1:43" s="2" customFormat="1"/>
    <row r="30" spans="1:43" s="2" customFormat="1"/>
    <row r="31" spans="1:43" s="2" customFormat="1"/>
    <row r="32" spans="1:43"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sheetData>
  <sheetProtection algorithmName="SHA-256" hashValue="jgh4c0bVA+9yOa3bKcWsJ9JlBI5oBjbW0JdRbJdRhdw=" saltValue="Kx1/SD6I/O7hkNsi2Sm9qA==" spinCount="100000" sheet="1" formatRows="0"/>
  <mergeCells count="20">
    <mergeCell ref="K13:L14"/>
    <mergeCell ref="C15:H16"/>
    <mergeCell ref="I15:J16"/>
    <mergeCell ref="K15:L16"/>
    <mergeCell ref="C17:H18"/>
    <mergeCell ref="I17:J18"/>
    <mergeCell ref="K17:L18"/>
    <mergeCell ref="C13:H14"/>
    <mergeCell ref="I13:J14"/>
    <mergeCell ref="B2:L2"/>
    <mergeCell ref="B6:L6"/>
    <mergeCell ref="B10:L10"/>
    <mergeCell ref="B11:L11"/>
    <mergeCell ref="C12:H12"/>
    <mergeCell ref="I12:J12"/>
    <mergeCell ref="K12:L12"/>
    <mergeCell ref="B7:L7"/>
    <mergeCell ref="B8:L8"/>
    <mergeCell ref="B9:L9"/>
    <mergeCell ref="B3:L3"/>
  </mergeCells>
  <dataValidations count="2">
    <dataValidation type="textLength" errorStyle="information" operator="lessThan" allowBlank="1" showInputMessage="1" showErrorMessage="1" error="Response must be less than 800 characters" sqref="C13:H18" xr:uid="{00000000-0002-0000-2400-000000000000}">
      <formula1>801</formula1>
    </dataValidation>
    <dataValidation type="textLength" errorStyle="information" operator="lessThan" allowBlank="1" showInputMessage="1" showErrorMessage="1" error="Response must be less than 300 characters" sqref="B17 B15 B13" xr:uid="{00000000-0002-0000-2400-000001000000}">
      <formula1>301</formula1>
    </dataValidation>
  </dataValidations>
  <hyperlinks>
    <hyperlink ref="B6:L6" r:id="rId1" display="https://workforcecapability.ndiscommission.gov.au/tools-and-resources/position-description-builder" xr:uid="{00000000-0004-0000-2400-000000000000}"/>
  </hyperlinks>
  <pageMargins left="0.7" right="0.7" top="0.75" bottom="0.75" header="0.3" footer="0.3"/>
  <pageSetup paperSize="304"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612C69"/>
    <pageSetUpPr fitToPage="1"/>
  </sheetPr>
  <dimension ref="A1:W171"/>
  <sheetViews>
    <sheetView showGridLines="0" zoomScaleNormal="100" zoomScaleSheetLayoutView="50" workbookViewId="0"/>
  </sheetViews>
  <sheetFormatPr defaultColWidth="9.453125" defaultRowHeight="14.5"/>
  <cols>
    <col min="1" max="1" width="4.81640625" customWidth="1"/>
    <col min="2" max="2" width="27.81640625" customWidth="1"/>
    <col min="3" max="3" width="19.81640625" customWidth="1"/>
    <col min="4" max="4" width="3.81640625" customWidth="1"/>
    <col min="5" max="5" width="23.1796875" customWidth="1"/>
    <col min="6" max="6" width="27.1796875" customWidth="1"/>
    <col min="7" max="7" width="92.81640625" customWidth="1"/>
    <col min="9" max="9" width="22" customWidth="1"/>
    <col min="10" max="11" width="20.81640625" customWidth="1"/>
    <col min="12" max="12" width="4.81640625" customWidth="1"/>
  </cols>
  <sheetData>
    <row r="1" spans="1:23" ht="94.5" customHeight="1">
      <c r="A1" s="13"/>
      <c r="B1" s="2"/>
      <c r="C1" s="2"/>
      <c r="D1" s="2"/>
      <c r="E1" s="2"/>
      <c r="F1" s="2"/>
      <c r="G1" s="2"/>
      <c r="H1" s="2"/>
      <c r="I1" s="2"/>
      <c r="J1" s="2"/>
      <c r="K1" s="2"/>
      <c r="L1" s="130"/>
      <c r="M1" s="130"/>
      <c r="N1" s="130"/>
      <c r="O1" s="130"/>
      <c r="P1" s="130"/>
      <c r="Q1" s="130"/>
      <c r="R1" s="130"/>
      <c r="S1" s="130"/>
      <c r="T1" s="130"/>
      <c r="U1" s="130"/>
      <c r="V1" s="130"/>
      <c r="W1" s="130"/>
    </row>
    <row r="2" spans="1:23" ht="145.5" customHeight="1">
      <c r="A2" s="2"/>
      <c r="B2" s="192" t="s">
        <v>532</v>
      </c>
      <c r="C2" s="2"/>
      <c r="D2" s="2"/>
      <c r="E2" s="2"/>
      <c r="F2" s="2"/>
      <c r="G2" s="2"/>
      <c r="H2" s="2"/>
      <c r="I2" s="2"/>
      <c r="J2" s="2"/>
      <c r="K2" s="2"/>
      <c r="L2" s="2"/>
      <c r="M2" s="130"/>
      <c r="N2" s="130"/>
      <c r="O2" s="130"/>
      <c r="P2" s="130"/>
      <c r="Q2" s="130"/>
      <c r="R2" s="130"/>
      <c r="S2" s="130"/>
      <c r="T2" s="130"/>
      <c r="U2" s="130"/>
      <c r="V2" s="130"/>
      <c r="W2" s="130"/>
    </row>
    <row r="3" spans="1:23" ht="69" customHeight="1">
      <c r="A3" s="2"/>
      <c r="B3" s="888" t="s">
        <v>523</v>
      </c>
      <c r="C3" s="888"/>
      <c r="D3" s="888"/>
      <c r="E3" s="888"/>
      <c r="F3" s="888"/>
      <c r="G3" s="888"/>
      <c r="H3" s="888"/>
      <c r="I3" s="888"/>
      <c r="J3" s="888"/>
      <c r="K3" s="2"/>
      <c r="L3" s="2"/>
      <c r="M3" s="130"/>
      <c r="N3" s="130"/>
      <c r="O3" s="130"/>
      <c r="P3" s="130"/>
      <c r="Q3" s="130"/>
      <c r="R3" s="130"/>
      <c r="S3" s="130"/>
      <c r="T3" s="130"/>
      <c r="U3" s="130"/>
      <c r="V3" s="130"/>
      <c r="W3" s="130"/>
    </row>
    <row r="4" spans="1:23" ht="202.5" customHeight="1">
      <c r="A4" s="2"/>
      <c r="B4" s="895" t="s">
        <v>648</v>
      </c>
      <c r="C4" s="896"/>
      <c r="D4" s="896"/>
      <c r="E4" s="896"/>
      <c r="F4" s="896"/>
      <c r="G4" s="896"/>
      <c r="H4" s="896"/>
      <c r="I4" s="896"/>
      <c r="J4" s="896"/>
      <c r="K4" s="2"/>
      <c r="L4" s="2"/>
      <c r="M4" s="130"/>
      <c r="N4" s="130"/>
      <c r="O4" s="130"/>
      <c r="P4" s="130"/>
      <c r="Q4" s="130"/>
      <c r="R4" s="130"/>
      <c r="S4" s="130"/>
      <c r="T4" s="130"/>
      <c r="U4" s="130"/>
      <c r="V4" s="130"/>
      <c r="W4" s="130"/>
    </row>
    <row r="5" spans="1:23" ht="18" customHeight="1">
      <c r="A5" s="2"/>
      <c r="B5" s="889"/>
      <c r="C5" s="889"/>
      <c r="D5" s="889"/>
      <c r="E5" s="889"/>
      <c r="F5" s="889"/>
      <c r="G5" s="889"/>
      <c r="H5" s="889"/>
      <c r="I5" s="889"/>
      <c r="J5" s="889"/>
      <c r="K5" s="2"/>
      <c r="L5" s="2"/>
      <c r="M5" s="130"/>
      <c r="N5" s="130"/>
      <c r="O5" s="130"/>
      <c r="P5" s="130"/>
      <c r="Q5" s="130"/>
      <c r="R5" s="130"/>
      <c r="S5" s="130"/>
      <c r="T5" s="130"/>
      <c r="U5" s="130"/>
      <c r="V5" s="130"/>
      <c r="W5" s="130"/>
    </row>
    <row r="6" spans="1:23" ht="18" customHeight="1">
      <c r="A6" s="2"/>
      <c r="B6" s="890" t="s">
        <v>524</v>
      </c>
      <c r="C6" s="890"/>
      <c r="D6" s="890"/>
      <c r="E6" s="890"/>
      <c r="F6" s="890"/>
      <c r="G6" s="890"/>
      <c r="H6" s="890"/>
      <c r="I6" s="890"/>
      <c r="J6" s="890"/>
      <c r="K6" s="890"/>
      <c r="L6" s="2"/>
      <c r="M6" s="130"/>
      <c r="N6" s="130"/>
      <c r="O6" s="130"/>
      <c r="P6" s="130"/>
      <c r="Q6" s="130"/>
      <c r="R6" s="130"/>
      <c r="S6" s="130"/>
      <c r="T6" s="130"/>
      <c r="U6" s="130"/>
      <c r="V6" s="130"/>
      <c r="W6" s="130"/>
    </row>
    <row r="7" spans="1:23" ht="69.650000000000006" customHeight="1">
      <c r="A7" s="2"/>
      <c r="B7" s="887" t="s">
        <v>497</v>
      </c>
      <c r="C7" s="887"/>
      <c r="D7" s="887"/>
      <c r="E7" s="887"/>
      <c r="F7" s="887"/>
      <c r="G7" s="887"/>
      <c r="H7" s="887"/>
      <c r="I7" s="887"/>
      <c r="J7" s="887"/>
      <c r="K7" s="887"/>
      <c r="L7" s="133"/>
      <c r="M7" s="130"/>
      <c r="N7" s="130"/>
      <c r="O7" s="130"/>
      <c r="P7" s="130"/>
      <c r="Q7" s="130"/>
      <c r="R7" s="130"/>
      <c r="S7" s="130"/>
      <c r="T7" s="130"/>
      <c r="U7" s="130"/>
      <c r="V7" s="130"/>
      <c r="W7" s="130"/>
    </row>
    <row r="8" spans="1:23" s="136" customFormat="1" ht="28" customHeight="1" thickBot="1">
      <c r="A8" s="134"/>
      <c r="B8" s="891" t="s">
        <v>437</v>
      </c>
      <c r="C8" s="891"/>
      <c r="D8" s="892" t="s">
        <v>746</v>
      </c>
      <c r="E8" s="892"/>
      <c r="F8" s="892"/>
      <c r="G8" s="892"/>
      <c r="H8" s="153"/>
      <c r="I8" s="153"/>
      <c r="J8" s="153"/>
      <c r="K8" s="134"/>
      <c r="L8" s="134"/>
      <c r="M8" s="135"/>
      <c r="N8" s="135"/>
      <c r="O8" s="135"/>
      <c r="P8" s="135"/>
      <c r="Q8" s="135"/>
      <c r="R8" s="135"/>
      <c r="S8" s="135"/>
      <c r="T8" s="135"/>
      <c r="U8" s="135"/>
      <c r="V8" s="135"/>
      <c r="W8" s="135"/>
    </row>
    <row r="9" spans="1:23" s="136" customFormat="1" ht="28" customHeight="1" thickTop="1" thickBot="1">
      <c r="A9" s="134"/>
      <c r="B9" s="891" t="s">
        <v>438</v>
      </c>
      <c r="C9" s="891"/>
      <c r="D9" s="893" t="s">
        <v>747</v>
      </c>
      <c r="E9" s="893"/>
      <c r="F9" s="893"/>
      <c r="G9" s="893"/>
      <c r="H9" s="154"/>
      <c r="I9" s="154" t="s">
        <v>417</v>
      </c>
      <c r="J9" s="894" t="s">
        <v>748</v>
      </c>
      <c r="K9" s="894"/>
      <c r="L9" s="134"/>
      <c r="M9" s="135"/>
      <c r="N9" s="135"/>
      <c r="O9" s="135"/>
      <c r="P9" s="135"/>
      <c r="Q9" s="135"/>
      <c r="R9" s="135"/>
      <c r="S9" s="135"/>
      <c r="T9" s="135"/>
      <c r="U9" s="135"/>
      <c r="V9" s="135"/>
      <c r="W9" s="135"/>
    </row>
    <row r="10" spans="1:23" s="136" customFormat="1" ht="5.15" customHeight="1" thickTop="1">
      <c r="A10" s="134"/>
      <c r="B10" s="279"/>
      <c r="C10" s="279"/>
      <c r="D10" s="155"/>
      <c r="E10" s="155"/>
      <c r="F10" s="155"/>
      <c r="G10" s="155"/>
      <c r="H10" s="154"/>
      <c r="I10" s="156"/>
      <c r="J10" s="156"/>
      <c r="K10" s="156"/>
      <c r="L10" s="134"/>
      <c r="M10" s="135"/>
      <c r="N10" s="135"/>
      <c r="O10" s="135"/>
      <c r="P10" s="135"/>
      <c r="Q10" s="135"/>
      <c r="R10" s="135"/>
      <c r="S10" s="135"/>
      <c r="T10" s="135"/>
      <c r="U10" s="135"/>
      <c r="V10" s="135"/>
      <c r="W10" s="135"/>
    </row>
    <row r="11" spans="1:23" ht="5.15" customHeight="1">
      <c r="A11" s="2"/>
      <c r="B11" s="3"/>
      <c r="C11" s="3"/>
      <c r="D11" s="3"/>
      <c r="E11" s="3"/>
      <c r="F11" s="3"/>
      <c r="G11" s="2"/>
      <c r="H11" s="2"/>
      <c r="I11" s="2"/>
      <c r="J11" s="2"/>
      <c r="K11" s="2"/>
      <c r="L11" s="2"/>
      <c r="M11" s="130"/>
      <c r="N11" s="130"/>
      <c r="O11" s="130"/>
      <c r="P11" s="130"/>
      <c r="Q11" s="130"/>
      <c r="R11" s="130"/>
      <c r="S11" s="130"/>
      <c r="T11" s="130"/>
      <c r="U11" s="130"/>
      <c r="V11" s="130"/>
      <c r="W11" s="130"/>
    </row>
    <row r="12" spans="1:23" ht="33" customHeight="1">
      <c r="A12" s="2"/>
      <c r="B12" s="897" t="s">
        <v>743</v>
      </c>
      <c r="C12" s="897"/>
      <c r="D12" s="897"/>
      <c r="E12" s="897"/>
      <c r="F12" s="157"/>
      <c r="G12" s="157"/>
      <c r="H12" s="157"/>
      <c r="I12" s="157"/>
      <c r="J12" s="157"/>
      <c r="K12" s="157"/>
      <c r="L12" s="2"/>
      <c r="M12" s="130"/>
      <c r="N12" s="130"/>
      <c r="O12" s="130"/>
      <c r="P12" s="130"/>
      <c r="Q12" s="130"/>
      <c r="R12" s="130"/>
      <c r="S12" s="130"/>
      <c r="T12" s="130"/>
      <c r="U12" s="130"/>
      <c r="V12" s="130"/>
      <c r="W12" s="130"/>
    </row>
    <row r="13" spans="1:23" ht="32.5" customHeight="1">
      <c r="A13" s="2"/>
      <c r="B13" s="869" t="s">
        <v>218</v>
      </c>
      <c r="C13" s="869"/>
      <c r="D13" s="473"/>
      <c r="E13" s="473"/>
      <c r="F13" s="473"/>
      <c r="G13" s="876"/>
      <c r="H13" s="876"/>
      <c r="I13" s="876"/>
      <c r="J13" s="474"/>
      <c r="K13" s="474"/>
      <c r="L13" s="2"/>
      <c r="M13" s="130"/>
      <c r="N13" s="130"/>
      <c r="O13" s="130"/>
      <c r="P13" s="130"/>
      <c r="Q13" s="130"/>
      <c r="R13" s="130"/>
      <c r="S13" s="130"/>
      <c r="T13" s="130"/>
      <c r="U13" s="130"/>
      <c r="V13" s="130"/>
      <c r="W13" s="130"/>
    </row>
    <row r="14" spans="1:23" ht="28" customHeight="1" thickBot="1">
      <c r="A14" s="2"/>
      <c r="B14" s="877" t="str">
        <f>'Priorities &amp; Strategies'!B8</f>
        <v>Workforce composition</v>
      </c>
      <c r="C14" s="877"/>
      <c r="D14" s="877"/>
      <c r="E14" s="475"/>
      <c r="F14" s="476"/>
      <c r="G14" s="475"/>
      <c r="H14" s="475"/>
      <c r="I14" s="475"/>
      <c r="J14" s="477"/>
      <c r="K14" s="477"/>
      <c r="L14" s="2"/>
      <c r="M14" s="130"/>
      <c r="N14" s="130"/>
      <c r="O14" s="130"/>
      <c r="P14" s="130"/>
      <c r="Q14" s="130"/>
      <c r="R14" s="130"/>
      <c r="S14" s="130"/>
      <c r="T14" s="130"/>
      <c r="U14" s="130"/>
      <c r="V14" s="130"/>
      <c r="W14" s="130"/>
    </row>
    <row r="15" spans="1:23" ht="24.65" customHeight="1" thickTop="1" thickBot="1">
      <c r="A15" s="2"/>
      <c r="B15" s="478" t="s">
        <v>399</v>
      </c>
      <c r="C15" s="878"/>
      <c r="D15" s="878"/>
      <c r="E15" s="479" t="s">
        <v>13</v>
      </c>
      <c r="F15" s="480"/>
      <c r="G15" s="479" t="s">
        <v>471</v>
      </c>
      <c r="H15" s="481"/>
      <c r="I15" s="481"/>
      <c r="J15" s="482" t="s">
        <v>250</v>
      </c>
      <c r="K15" s="482" t="s">
        <v>189</v>
      </c>
      <c r="L15" s="2"/>
      <c r="M15" s="130"/>
      <c r="N15" s="130"/>
      <c r="O15" s="130"/>
      <c r="P15" s="130"/>
      <c r="Q15" s="130"/>
      <c r="R15" s="130"/>
      <c r="S15" s="130"/>
      <c r="T15" s="130"/>
      <c r="U15" s="130"/>
      <c r="V15" s="130"/>
      <c r="W15" s="130"/>
    </row>
    <row r="16" spans="1:23" ht="91" customHeight="1" thickTop="1">
      <c r="A16" s="2"/>
      <c r="B16" s="865" t="str">
        <f>IF('Priorities &amp; Strategies'!$D8="Awaiting prioritisation. 
Click here to select priority in Part A.", "No priority assigned",'Priorities &amp; Strategies'!$D8)</f>
        <v>No priority assigned</v>
      </c>
      <c r="C16" s="865"/>
      <c r="D16" s="158"/>
      <c r="E16" s="861" t="str">
        <f>IF('Strategies - Workforce composit'!B16="Enter high level strategy here","No strategies or actions recorded",'Strategies - Workforce composit'!B16)</f>
        <v>No strategies or actions recorded</v>
      </c>
      <c r="F16" s="862"/>
      <c r="G16" s="861" t="str">
        <f>IF('Strategies - Workforce composit'!C16="Enter related actions here","",'Strategies - Workforce composit'!C16)</f>
        <v/>
      </c>
      <c r="H16" s="865"/>
      <c r="I16" s="862"/>
      <c r="J16" s="871" t="str">
        <f>IF(E16="No strategy or actions entered", "", IF('Strategies - Workforce composit'!I16 = "", "", 'Strategies - Workforce composit'!I16))</f>
        <v/>
      </c>
      <c r="K16" s="873" t="str">
        <f>IF(E16="No strategy or actions entered", "", IF('Strategies - Workforce composit'!K16 = "", "", 'Strategies - Workforce composit'!K16))</f>
        <v/>
      </c>
      <c r="L16" s="2"/>
      <c r="M16" s="130"/>
      <c r="N16" s="130"/>
      <c r="O16" s="130"/>
      <c r="P16" s="130"/>
      <c r="Q16" s="130"/>
      <c r="R16" s="130"/>
      <c r="S16" s="130"/>
      <c r="T16" s="130"/>
      <c r="U16" s="130"/>
      <c r="V16" s="130"/>
      <c r="W16" s="130"/>
    </row>
    <row r="17" spans="1:23" ht="24" customHeight="1" thickBot="1">
      <c r="A17" s="2"/>
      <c r="B17" s="483" t="s">
        <v>151</v>
      </c>
      <c r="C17" s="159"/>
      <c r="D17" s="159"/>
      <c r="E17" s="863"/>
      <c r="F17" s="864"/>
      <c r="G17" s="863"/>
      <c r="H17" s="866"/>
      <c r="I17" s="864"/>
      <c r="J17" s="872"/>
      <c r="K17" s="874"/>
      <c r="L17" s="2"/>
      <c r="M17" s="130"/>
      <c r="N17" s="130"/>
      <c r="O17" s="130"/>
      <c r="P17" s="130"/>
      <c r="Q17" s="130"/>
      <c r="R17" s="130"/>
      <c r="S17" s="130"/>
      <c r="T17" s="130"/>
      <c r="U17" s="130"/>
      <c r="V17" s="130"/>
      <c r="W17" s="130"/>
    </row>
    <row r="18" spans="1:23" ht="115" customHeight="1" thickTop="1" thickBot="1">
      <c r="A18" s="2"/>
      <c r="B18" s="870" t="str">
        <f>IF('Priorities &amp; Strategies'!$E8="No rationale recorded.
Click here to enter response in Part A.","No rationale recorded", 'Priorities &amp; Strategies'!$E8)</f>
        <v>No rationale recorded</v>
      </c>
      <c r="C18" s="870"/>
      <c r="D18" s="159"/>
      <c r="E18" s="875" t="str">
        <f>IF('Strategies - Workforce composit'!B18="Enter high level strategy here","",'Strategies - Workforce composit'!B18)</f>
        <v/>
      </c>
      <c r="F18" s="875"/>
      <c r="G18" s="875" t="str">
        <f>IF('Strategies - Workforce composit'!C18="Enter related actions here","",'Strategies - Workforce composit'!C18)</f>
        <v/>
      </c>
      <c r="H18" s="875"/>
      <c r="I18" s="875"/>
      <c r="J18" s="278" t="str">
        <f>IF(E18="No strategy or actions entered", "", IF('Strategies - Workforce composit'!I18 = "", "", 'Strategies - Workforce composit'!I18))</f>
        <v/>
      </c>
      <c r="K18" s="160" t="str">
        <f>IF(E18="No strategy or actions entered", "", IF('Strategies - Workforce composit'!K18 = "", "", 'Strategies - Workforce composit'!K18))</f>
        <v/>
      </c>
      <c r="L18" s="2"/>
      <c r="M18" s="130"/>
      <c r="N18" s="130"/>
      <c r="O18" s="130"/>
      <c r="P18" s="130"/>
      <c r="Q18" s="130"/>
      <c r="R18" s="130"/>
      <c r="S18" s="130"/>
      <c r="T18" s="130"/>
      <c r="U18" s="130"/>
      <c r="V18" s="130"/>
      <c r="W18" s="130"/>
    </row>
    <row r="19" spans="1:23" ht="115" customHeight="1" thickTop="1" thickBot="1">
      <c r="A19" s="2"/>
      <c r="B19" s="866"/>
      <c r="C19" s="866"/>
      <c r="D19" s="161"/>
      <c r="E19" s="875" t="str">
        <f>IF('Strategies - Workforce composit'!B20="Enter high level strategy here","",'Strategies - Workforce composit'!B20)</f>
        <v/>
      </c>
      <c r="F19" s="875"/>
      <c r="G19" s="875" t="str">
        <f>IF('Strategies - Workforce composit'!C20="Enter related actions here","",'Strategies - Workforce composit'!C20)</f>
        <v/>
      </c>
      <c r="H19" s="875"/>
      <c r="I19" s="875"/>
      <c r="J19" s="278" t="str">
        <f>IF(E19="No strategy or actions entered", "", IF('Strategies - Workforce composit'!I20 = "", "", 'Strategies - Workforce composit'!I20))</f>
        <v/>
      </c>
      <c r="K19" s="160" t="str">
        <f>IF(E19="No strategy or actions entered", "", IF('Strategies - Workforce composit'!K20 = "", "", 'Strategies - Workforce composit'!K20))</f>
        <v/>
      </c>
      <c r="L19" s="2"/>
      <c r="M19" s="130"/>
      <c r="N19" s="130"/>
      <c r="O19" s="130"/>
      <c r="P19" s="130"/>
      <c r="Q19" s="130"/>
      <c r="R19" s="130"/>
      <c r="S19" s="130"/>
      <c r="T19" s="130"/>
      <c r="U19" s="130"/>
      <c r="V19" s="130"/>
      <c r="W19" s="130"/>
    </row>
    <row r="20" spans="1:23" s="131" customFormat="1" ht="25" customHeight="1" thickTop="1" thickBot="1">
      <c r="B20" s="162"/>
      <c r="C20" s="163"/>
      <c r="D20" s="163"/>
      <c r="E20" s="163"/>
      <c r="F20" s="164"/>
      <c r="G20" s="163"/>
      <c r="H20" s="163"/>
      <c r="I20" s="163"/>
      <c r="J20" s="163"/>
      <c r="K20" s="165"/>
    </row>
    <row r="21" spans="1:23" ht="28" customHeight="1" thickTop="1" thickBot="1">
      <c r="A21" s="2"/>
      <c r="B21" s="901" t="str">
        <f>'Priorities &amp; Strategies'!B9</f>
        <v>Attraction</v>
      </c>
      <c r="C21" s="901"/>
      <c r="D21" s="901"/>
      <c r="E21" s="475"/>
      <c r="F21" s="476"/>
      <c r="G21" s="484"/>
      <c r="H21" s="484"/>
      <c r="I21" s="484"/>
      <c r="J21" s="484"/>
      <c r="K21" s="484"/>
      <c r="L21" s="2"/>
      <c r="M21" s="130"/>
      <c r="N21" s="130"/>
      <c r="O21" s="130"/>
      <c r="P21" s="130"/>
      <c r="Q21" s="130"/>
      <c r="R21" s="130"/>
      <c r="S21" s="130"/>
      <c r="T21" s="130"/>
      <c r="U21" s="130"/>
      <c r="V21" s="130"/>
      <c r="W21" s="130"/>
    </row>
    <row r="22" spans="1:23" s="12" customFormat="1" ht="24.65" customHeight="1" thickTop="1" thickBot="1">
      <c r="A22" s="17"/>
      <c r="B22" s="485" t="s">
        <v>399</v>
      </c>
      <c r="C22" s="902"/>
      <c r="D22" s="902"/>
      <c r="E22" s="486" t="s">
        <v>13</v>
      </c>
      <c r="F22" s="487"/>
      <c r="G22" s="486" t="s">
        <v>471</v>
      </c>
      <c r="H22" s="488"/>
      <c r="I22" s="488"/>
      <c r="J22" s="489" t="s">
        <v>250</v>
      </c>
      <c r="K22" s="489" t="s">
        <v>189</v>
      </c>
      <c r="L22" s="17"/>
      <c r="M22" s="132"/>
      <c r="N22" s="132"/>
      <c r="O22" s="132"/>
      <c r="P22" s="132"/>
      <c r="Q22" s="132"/>
      <c r="R22" s="132"/>
      <c r="S22" s="132"/>
      <c r="T22" s="132"/>
      <c r="U22" s="132"/>
      <c r="V22" s="132"/>
      <c r="W22" s="132"/>
    </row>
    <row r="23" spans="1:23" ht="90.65" customHeight="1" thickTop="1">
      <c r="A23" s="2"/>
      <c r="B23" s="865" t="str">
        <f>IF('Priorities &amp; Strategies'!$D9="Awaiting prioritisation. 
Click here to select priority in Part A.", "No priority assigned",'Priorities &amp; Strategies'!$D9)</f>
        <v>No priority assigned</v>
      </c>
      <c r="C23" s="865"/>
      <c r="D23" s="158"/>
      <c r="E23" s="861" t="str">
        <f>IF('Strategies - Attraction'!B16="Enter high level strategy here","No strategies or actions recorded",'Strategies - Attraction'!B16)</f>
        <v>No strategies or actions recorded</v>
      </c>
      <c r="F23" s="862"/>
      <c r="G23" s="861" t="str">
        <f>IF('Strategies - Attraction'!C16="Enter related actions here","",'Strategies - Attraction'!C16)</f>
        <v/>
      </c>
      <c r="H23" s="865"/>
      <c r="I23" s="862"/>
      <c r="J23" s="871" t="str">
        <f>IF(E23="No strategy or actions entered","",IF('Strategies - Attraction'!I16="","",'Strategies - Attraction'!I16))</f>
        <v/>
      </c>
      <c r="K23" s="873" t="str">
        <f>IF(E23="No strategy or actions entered","",IF('Strategies - Attraction'!K16="","",'Strategies - Attraction'!K16))</f>
        <v/>
      </c>
      <c r="L23" s="18"/>
      <c r="M23" s="130"/>
      <c r="N23" s="130"/>
      <c r="O23" s="130"/>
      <c r="P23" s="130"/>
      <c r="Q23" s="130"/>
      <c r="R23" s="130"/>
      <c r="S23" s="130"/>
      <c r="T23" s="130"/>
      <c r="U23" s="130"/>
      <c r="V23" s="130"/>
      <c r="W23" s="130"/>
    </row>
    <row r="24" spans="1:23" ht="24" customHeight="1" thickBot="1">
      <c r="A24" s="2"/>
      <c r="B24" s="483" t="s">
        <v>151</v>
      </c>
      <c r="C24" s="159"/>
      <c r="D24" s="159"/>
      <c r="E24" s="863"/>
      <c r="F24" s="864"/>
      <c r="G24" s="863"/>
      <c r="H24" s="866"/>
      <c r="I24" s="864"/>
      <c r="J24" s="872"/>
      <c r="K24" s="874"/>
      <c r="L24" s="18"/>
      <c r="M24" s="130"/>
      <c r="N24" s="130"/>
      <c r="O24" s="130"/>
      <c r="P24" s="130"/>
      <c r="Q24" s="130"/>
      <c r="R24" s="130"/>
      <c r="S24" s="130"/>
      <c r="T24" s="130"/>
      <c r="U24" s="130"/>
      <c r="V24" s="130"/>
      <c r="W24" s="130"/>
    </row>
    <row r="25" spans="1:23" ht="114.65" customHeight="1" thickTop="1" thickBot="1">
      <c r="A25" s="2"/>
      <c r="B25" s="870" t="str">
        <f>IF('Priorities &amp; Strategies'!$E9="No rationale recorded.
Click here to enter response in Part A.","No rationale recorded", 'Priorities &amp; Strategies'!$E9)</f>
        <v>No rationale recorded</v>
      </c>
      <c r="C25" s="870"/>
      <c r="D25" s="159"/>
      <c r="E25" s="875" t="str">
        <f>IF('Strategies - Attraction'!B18="Enter high level strategy here","",'Strategies - Attraction'!B18)</f>
        <v/>
      </c>
      <c r="F25" s="875"/>
      <c r="G25" s="875" t="str">
        <f>IF('Strategies - Attraction'!C18="Enter related actions here","",'Strategies - Attraction'!C18)</f>
        <v/>
      </c>
      <c r="H25" s="875"/>
      <c r="I25" s="875"/>
      <c r="J25" s="278" t="str">
        <f>IF(E25="No strategy or actions entered","",IF('Strategies - Attraction'!I18="","",'Strategies - Attraction'!I18))</f>
        <v/>
      </c>
      <c r="K25" s="160" t="str">
        <f>IF(E25="No strategy or actions entered","",IF('Strategies - Attraction'!K18="","",'Strategies - Attraction'!K18))</f>
        <v/>
      </c>
      <c r="L25" s="18"/>
      <c r="M25" s="130"/>
      <c r="N25" s="130"/>
      <c r="O25" s="130"/>
      <c r="P25" s="130"/>
      <c r="Q25" s="130"/>
      <c r="R25" s="130"/>
      <c r="S25" s="130"/>
      <c r="T25" s="130"/>
      <c r="U25" s="130"/>
      <c r="V25" s="130"/>
      <c r="W25" s="130"/>
    </row>
    <row r="26" spans="1:23" ht="114.65" customHeight="1" thickTop="1" thickBot="1">
      <c r="A26" s="2"/>
      <c r="B26" s="866"/>
      <c r="C26" s="866"/>
      <c r="D26" s="161"/>
      <c r="E26" s="875" t="str">
        <f>IF('Strategies - Attraction'!B20="Enter high level strategy here","",'Strategies - Attraction'!B20)</f>
        <v/>
      </c>
      <c r="F26" s="875"/>
      <c r="G26" s="875" t="str">
        <f>IF('Strategies - Attraction'!C20="Enter related actions here","",'Strategies - Attraction'!C20)</f>
        <v/>
      </c>
      <c r="H26" s="875"/>
      <c r="I26" s="875"/>
      <c r="J26" s="278" t="str">
        <f>IF(E26="No strategy or actions entered","",IF('Strategies - Attraction'!I20="","",'Strategies - Attraction'!I20))</f>
        <v/>
      </c>
      <c r="K26" s="160" t="str">
        <f>IF(E26="No strategy or actions entered","",IF('Strategies - Attraction'!K20="","",'Strategies - Attraction'!K20))</f>
        <v/>
      </c>
      <c r="L26" s="18"/>
      <c r="M26" s="130"/>
      <c r="N26" s="130"/>
      <c r="O26" s="130"/>
      <c r="P26" s="130"/>
      <c r="Q26" s="130"/>
      <c r="R26" s="130"/>
      <c r="S26" s="130"/>
      <c r="T26" s="130"/>
      <c r="U26" s="130"/>
      <c r="V26" s="130"/>
      <c r="W26" s="130"/>
    </row>
    <row r="27" spans="1:23" s="131" customFormat="1" ht="25" customHeight="1" thickTop="1">
      <c r="B27" s="162"/>
      <c r="C27" s="163"/>
      <c r="D27" s="163"/>
      <c r="E27" s="163"/>
      <c r="F27" s="164"/>
      <c r="G27" s="163"/>
      <c r="H27" s="163"/>
      <c r="I27" s="163"/>
      <c r="J27" s="163"/>
      <c r="K27" s="165"/>
    </row>
    <row r="28" spans="1:23" ht="32.5" customHeight="1">
      <c r="A28" s="2"/>
      <c r="B28" s="869" t="s">
        <v>525</v>
      </c>
      <c r="C28" s="869"/>
      <c r="D28" s="869"/>
      <c r="E28" s="869"/>
      <c r="F28" s="473"/>
      <c r="G28" s="876"/>
      <c r="H28" s="876"/>
      <c r="I28" s="876"/>
      <c r="J28" s="474"/>
      <c r="K28" s="474"/>
      <c r="L28" s="2"/>
      <c r="M28" s="130"/>
      <c r="N28" s="130"/>
      <c r="O28" s="130"/>
      <c r="P28" s="130"/>
      <c r="Q28" s="130"/>
      <c r="R28" s="130"/>
      <c r="S28" s="130"/>
      <c r="T28" s="130"/>
      <c r="U28" s="130"/>
      <c r="V28" s="130"/>
      <c r="W28" s="130"/>
    </row>
    <row r="29" spans="1:23" ht="28" customHeight="1" thickBot="1">
      <c r="A29" s="2"/>
      <c r="B29" s="867" t="str">
        <f>'Priorities &amp; Strategies'!B10</f>
        <v>Retention</v>
      </c>
      <c r="C29" s="867"/>
      <c r="D29" s="867"/>
      <c r="E29" s="475"/>
      <c r="F29" s="476"/>
      <c r="G29" s="484"/>
      <c r="H29" s="484"/>
      <c r="I29" s="484"/>
      <c r="J29" s="484"/>
      <c r="K29" s="484"/>
      <c r="L29" s="2"/>
      <c r="M29" s="130"/>
      <c r="N29" s="130"/>
      <c r="O29" s="130"/>
      <c r="P29" s="130"/>
      <c r="Q29" s="130"/>
      <c r="R29" s="130"/>
      <c r="S29" s="130"/>
      <c r="T29" s="130"/>
      <c r="U29" s="130"/>
      <c r="V29" s="130"/>
      <c r="W29" s="130"/>
    </row>
    <row r="30" spans="1:23" ht="24.65" customHeight="1" thickTop="1" thickBot="1">
      <c r="A30" s="2"/>
      <c r="B30" s="490" t="s">
        <v>399</v>
      </c>
      <c r="C30" s="868"/>
      <c r="D30" s="868"/>
      <c r="E30" s="479" t="s">
        <v>13</v>
      </c>
      <c r="F30" s="480"/>
      <c r="G30" s="479" t="s">
        <v>471</v>
      </c>
      <c r="H30" s="481"/>
      <c r="I30" s="481"/>
      <c r="J30" s="482" t="s">
        <v>250</v>
      </c>
      <c r="K30" s="482" t="s">
        <v>189</v>
      </c>
      <c r="L30" s="2"/>
      <c r="M30" s="130"/>
      <c r="N30" s="130"/>
      <c r="O30" s="130"/>
      <c r="P30" s="130"/>
      <c r="Q30" s="130"/>
      <c r="R30" s="130"/>
      <c r="S30" s="130"/>
      <c r="T30" s="130"/>
      <c r="U30" s="130"/>
      <c r="V30" s="130"/>
      <c r="W30" s="130"/>
    </row>
    <row r="31" spans="1:23" ht="92.15" customHeight="1" thickTop="1">
      <c r="A31" s="2"/>
      <c r="B31" s="865" t="str">
        <f>IF('Priorities &amp; Strategies'!$D10="Awaiting prioritisation. 
Click here to select priority in Part A.","No priority assigned",'Priorities &amp; Strategies'!$D10)</f>
        <v>No priority assigned</v>
      </c>
      <c r="C31" s="865"/>
      <c r="D31" s="159"/>
      <c r="E31" s="861" t="str">
        <f>IF('Strategies - Retention'!B27="Enter high level strategy here","No strategies or actions recorded",'Strategies - Retention'!B27)</f>
        <v>No strategies or actions recorded</v>
      </c>
      <c r="F31" s="862"/>
      <c r="G31" s="861" t="str">
        <f>IF('Strategies - Retention'!C27="Enter related actions here","",'Strategies - Retention'!C27)</f>
        <v/>
      </c>
      <c r="H31" s="865"/>
      <c r="I31" s="862"/>
      <c r="J31" s="871" t="str">
        <f>IF(E31="No strategy or actions entered","",IF('Strategies - Retention'!I27="","",'Strategies - Retention'!I27))</f>
        <v/>
      </c>
      <c r="K31" s="873" t="str">
        <f>IF(E31="No strategy or actions entered","",IF('Strategies - Retention'!K27="","",'Strategies - Retention'!K27))</f>
        <v/>
      </c>
      <c r="L31" s="14"/>
      <c r="M31" s="130"/>
      <c r="N31" s="130"/>
      <c r="O31" s="130"/>
      <c r="P31" s="130"/>
      <c r="Q31" s="130"/>
      <c r="R31" s="130"/>
      <c r="S31" s="130"/>
      <c r="T31" s="130"/>
      <c r="U31" s="130"/>
      <c r="V31" s="130"/>
      <c r="W31" s="130"/>
    </row>
    <row r="32" spans="1:23" ht="24" customHeight="1" thickBot="1">
      <c r="A32" s="2"/>
      <c r="B32" s="483" t="s">
        <v>151</v>
      </c>
      <c r="C32" s="159"/>
      <c r="D32" s="159"/>
      <c r="E32" s="863"/>
      <c r="F32" s="864"/>
      <c r="G32" s="863"/>
      <c r="H32" s="866"/>
      <c r="I32" s="864"/>
      <c r="J32" s="872"/>
      <c r="K32" s="874"/>
      <c r="L32" s="14"/>
      <c r="M32" s="130"/>
      <c r="N32" s="130"/>
      <c r="O32" s="130"/>
      <c r="P32" s="130"/>
      <c r="Q32" s="130"/>
      <c r="R32" s="130"/>
      <c r="S32" s="130"/>
      <c r="T32" s="130"/>
      <c r="U32" s="130"/>
      <c r="V32" s="130"/>
      <c r="W32" s="130"/>
    </row>
    <row r="33" spans="1:23" ht="114.65" customHeight="1" thickTop="1" thickBot="1">
      <c r="A33" s="2"/>
      <c r="B33" s="870" t="str">
        <f>IF('Priorities &amp; Strategies'!$E10="No rationale recorded.
Click here to enter response in Part A.","No rationale recorded",'Priorities &amp; Strategies'!$E10)</f>
        <v>No rationale recorded</v>
      </c>
      <c r="C33" s="870"/>
      <c r="D33" s="159"/>
      <c r="E33" s="875" t="str">
        <f>IF('Strategies - Retention'!B29="Enter high level strategy here","",'Strategies - Retention'!B29)</f>
        <v/>
      </c>
      <c r="F33" s="875"/>
      <c r="G33" s="875" t="str">
        <f>IF('Strategies - Retention'!C29="Enter related actions here","",'Strategies - Retention'!C29)</f>
        <v/>
      </c>
      <c r="H33" s="875"/>
      <c r="I33" s="875"/>
      <c r="J33" s="278" t="str">
        <f>IF(E33="No strategy or actions entered","",IF('Strategies - Retention'!I29="","",'Strategies - Retention'!I29))</f>
        <v/>
      </c>
      <c r="K33" s="160" t="str">
        <f>IF(E33="No strategy or actions entered","",IF('Strategies - Retention'!K29="","",'Strategies - Retention'!K29))</f>
        <v/>
      </c>
      <c r="L33" s="14"/>
      <c r="M33" s="130"/>
      <c r="N33" s="130"/>
      <c r="O33" s="130"/>
      <c r="P33" s="130"/>
      <c r="Q33" s="130"/>
      <c r="R33" s="130"/>
      <c r="S33" s="130"/>
      <c r="T33" s="130"/>
      <c r="U33" s="130"/>
      <c r="V33" s="130"/>
      <c r="W33" s="130"/>
    </row>
    <row r="34" spans="1:23" ht="114.65" customHeight="1" thickTop="1" thickBot="1">
      <c r="A34" s="2"/>
      <c r="B34" s="870"/>
      <c r="C34" s="870"/>
      <c r="D34" s="159"/>
      <c r="E34" s="875" t="str">
        <f>IF('Strategies - Retention'!B31="Enter high level strategy here","",'Strategies - Retention'!B31)</f>
        <v/>
      </c>
      <c r="F34" s="875"/>
      <c r="G34" s="875" t="str">
        <f>IF('Strategies - Retention'!C31="Enter related actions here","",'Strategies - Retention'!C31)</f>
        <v/>
      </c>
      <c r="H34" s="875"/>
      <c r="I34" s="875"/>
      <c r="J34" s="278" t="str">
        <f>IF(E34="No strategy or actions entered","",IF('Strategies - Retention'!I31="","",'Strategies - Retention'!I31))</f>
        <v/>
      </c>
      <c r="K34" s="160" t="str">
        <f>IF(E34="No strategy or actions entered","",IF('Strategies - Retention'!K31="","",'Strategies - Retention'!K31))</f>
        <v/>
      </c>
      <c r="L34" s="14"/>
      <c r="M34" s="130"/>
      <c r="N34" s="130"/>
      <c r="O34" s="130"/>
      <c r="P34" s="130"/>
      <c r="Q34" s="130"/>
      <c r="R34" s="130"/>
      <c r="S34" s="130"/>
      <c r="T34" s="130"/>
      <c r="U34" s="130"/>
      <c r="V34" s="130"/>
      <c r="W34" s="130"/>
    </row>
    <row r="35" spans="1:23" s="131" customFormat="1" ht="25" customHeight="1" thickTop="1">
      <c r="B35" s="162"/>
      <c r="C35" s="163"/>
      <c r="D35" s="163"/>
      <c r="E35" s="163"/>
      <c r="F35" s="164"/>
      <c r="G35" s="163"/>
      <c r="H35" s="163"/>
      <c r="I35" s="163"/>
      <c r="J35" s="163"/>
      <c r="K35" s="165"/>
    </row>
    <row r="36" spans="1:23" s="12" customFormat="1" ht="32.5" customHeight="1">
      <c r="A36" s="17"/>
      <c r="B36" s="903" t="s">
        <v>100</v>
      </c>
      <c r="C36" s="903"/>
      <c r="D36" s="462"/>
      <c r="E36" s="462"/>
      <c r="F36" s="473"/>
      <c r="G36" s="602"/>
      <c r="H36" s="602"/>
      <c r="I36" s="602"/>
      <c r="J36" s="491"/>
      <c r="K36" s="491"/>
      <c r="L36" s="17"/>
      <c r="M36" s="132"/>
      <c r="N36" s="132"/>
      <c r="O36" s="132"/>
      <c r="P36" s="132"/>
      <c r="Q36" s="132"/>
      <c r="R36" s="132"/>
      <c r="S36" s="132"/>
      <c r="T36" s="132"/>
      <c r="U36" s="132"/>
      <c r="V36" s="132"/>
      <c r="W36" s="132"/>
    </row>
    <row r="37" spans="1:23" ht="28" customHeight="1" thickBot="1">
      <c r="A37" s="2"/>
      <c r="B37" s="877" t="str">
        <f>'Priorities &amp; Strategies'!B12</f>
        <v>Workplace climate</v>
      </c>
      <c r="C37" s="877"/>
      <c r="D37" s="877"/>
      <c r="E37" s="475"/>
      <c r="F37" s="476"/>
      <c r="G37" s="484"/>
      <c r="H37" s="484"/>
      <c r="I37" s="484"/>
      <c r="J37" s="484"/>
      <c r="K37" s="484"/>
      <c r="L37" s="2"/>
      <c r="M37" s="130"/>
      <c r="N37" s="130"/>
      <c r="O37" s="130"/>
      <c r="P37" s="130"/>
      <c r="Q37" s="130"/>
      <c r="R37" s="130"/>
      <c r="S37" s="130"/>
      <c r="T37" s="130"/>
      <c r="U37" s="130"/>
      <c r="V37" s="130"/>
      <c r="W37" s="130"/>
    </row>
    <row r="38" spans="1:23" ht="24.65" customHeight="1" thickTop="1" thickBot="1">
      <c r="A38" s="2"/>
      <c r="B38" s="478" t="s">
        <v>399</v>
      </c>
      <c r="C38" s="878"/>
      <c r="D38" s="878"/>
      <c r="E38" s="479" t="s">
        <v>13</v>
      </c>
      <c r="F38" s="480"/>
      <c r="G38" s="479" t="s">
        <v>471</v>
      </c>
      <c r="H38" s="481"/>
      <c r="I38" s="481"/>
      <c r="J38" s="482" t="s">
        <v>250</v>
      </c>
      <c r="K38" s="482" t="s">
        <v>189</v>
      </c>
      <c r="L38" s="2"/>
      <c r="M38" s="130"/>
      <c r="N38" s="130"/>
      <c r="O38" s="130"/>
      <c r="P38" s="130"/>
      <c r="Q38" s="130"/>
      <c r="R38" s="130"/>
      <c r="S38" s="130"/>
      <c r="T38" s="130"/>
      <c r="U38" s="130"/>
      <c r="V38" s="130"/>
      <c r="W38" s="130"/>
    </row>
    <row r="39" spans="1:23" ht="90.65" customHeight="1" thickTop="1">
      <c r="A39" s="2"/>
      <c r="B39" s="865" t="str">
        <f>IF('Priorities &amp; Strategies'!$D12="Awaiting prioritisation. 
Click here to select priority in Part A.","No priority assigned",'Priorities &amp; Strategies'!$D12)</f>
        <v>No priority assigned</v>
      </c>
      <c r="C39" s="865"/>
      <c r="D39" s="159"/>
      <c r="E39" s="861" t="str">
        <f>IF('Strategies - Workplace climate'!B18="Enter high level strategy here","No strategies or actions recorded",'Strategies - Workplace climate'!B18)</f>
        <v>No strategies or actions recorded</v>
      </c>
      <c r="F39" s="862"/>
      <c r="G39" s="861" t="str">
        <f>IF('Strategies - Workplace climate'!C18="Enter related actions here","",'Strategies - Workplace climate'!C18)</f>
        <v/>
      </c>
      <c r="H39" s="865"/>
      <c r="I39" s="862"/>
      <c r="J39" s="871" t="str">
        <f>IF(E39="No strategy or actions entered","", IF('Strategies - Workplace climate'!I18 = "","",'Strategies - Workplace climate'!I18))</f>
        <v/>
      </c>
      <c r="K39" s="873" t="str">
        <f>IF(E39="No strategy or actions entered","", IF('Strategies - Workplace climate'!K18 = "","",'Strategies - Workplace climate'!K18))</f>
        <v/>
      </c>
      <c r="L39" s="18"/>
      <c r="M39" s="130"/>
      <c r="N39" s="130"/>
      <c r="O39" s="130"/>
      <c r="P39" s="130"/>
      <c r="Q39" s="130"/>
      <c r="R39" s="130"/>
      <c r="S39" s="130"/>
      <c r="T39" s="130"/>
      <c r="U39" s="130"/>
      <c r="V39" s="130"/>
      <c r="W39" s="130"/>
    </row>
    <row r="40" spans="1:23" ht="25.5" customHeight="1" thickBot="1">
      <c r="A40" s="2"/>
      <c r="B40" s="483" t="s">
        <v>151</v>
      </c>
      <c r="C40" s="159"/>
      <c r="D40" s="159"/>
      <c r="E40" s="863"/>
      <c r="F40" s="864"/>
      <c r="G40" s="863"/>
      <c r="H40" s="866"/>
      <c r="I40" s="864"/>
      <c r="J40" s="872"/>
      <c r="K40" s="874"/>
      <c r="L40" s="18"/>
      <c r="M40" s="130"/>
      <c r="N40" s="130"/>
      <c r="O40" s="130"/>
      <c r="P40" s="130"/>
      <c r="Q40" s="130"/>
      <c r="R40" s="130"/>
      <c r="S40" s="130"/>
      <c r="T40" s="130"/>
      <c r="U40" s="130"/>
      <c r="V40" s="130"/>
      <c r="W40" s="130"/>
    </row>
    <row r="41" spans="1:23" ht="114.65" customHeight="1" thickTop="1" thickBot="1">
      <c r="A41" s="2"/>
      <c r="B41" s="870" t="str">
        <f>IF('Priorities &amp; Strategies'!$E12="No rationale recorded.
Click here to enter response in Part A.","No rationale recorded",'Priorities &amp; Strategies'!$E12)</f>
        <v>No rationale recorded</v>
      </c>
      <c r="C41" s="870"/>
      <c r="D41" s="159"/>
      <c r="E41" s="875" t="str">
        <f>IF('Strategies - Workplace climate'!B20="Enter high level strategy here","",'Strategies - Workplace climate'!B20)</f>
        <v/>
      </c>
      <c r="F41" s="875"/>
      <c r="G41" s="875" t="str">
        <f>IF('Strategies - Workplace climate'!C20="Enter related actions here","",'Strategies - Workplace climate'!C20)</f>
        <v/>
      </c>
      <c r="H41" s="875"/>
      <c r="I41" s="875"/>
      <c r="J41" s="278" t="str">
        <f>IF(E41="No strategy or actions entered","", IF('Strategies - Workplace climate'!I20 = "","",'Strategies - Workplace climate'!I20))</f>
        <v/>
      </c>
      <c r="K41" s="160" t="str">
        <f>IF(E41="No strategy or actions entered","", IF('Strategies - Workplace climate'!K20 = "","",'Strategies - Workplace climate'!K20))</f>
        <v/>
      </c>
      <c r="L41" s="18"/>
      <c r="M41" s="130"/>
      <c r="N41" s="130"/>
      <c r="O41" s="130"/>
      <c r="P41" s="130"/>
      <c r="Q41" s="130"/>
      <c r="R41" s="130"/>
      <c r="S41" s="130"/>
      <c r="T41" s="130"/>
      <c r="U41" s="130"/>
      <c r="V41" s="130"/>
      <c r="W41" s="130"/>
    </row>
    <row r="42" spans="1:23" ht="114.65" customHeight="1" thickTop="1" thickBot="1">
      <c r="A42" s="2"/>
      <c r="B42" s="866"/>
      <c r="C42" s="866"/>
      <c r="D42" s="161"/>
      <c r="E42" s="875" t="str">
        <f>IF('Strategies - Workplace climate'!B22="Enter high level strategy here","",'Strategies - Workplace climate'!B22)</f>
        <v/>
      </c>
      <c r="F42" s="875"/>
      <c r="G42" s="875" t="str">
        <f>IF('Strategies - Workplace climate'!C22="Enter related actions here","",'Strategies - Workplace climate'!C22)</f>
        <v/>
      </c>
      <c r="H42" s="875"/>
      <c r="I42" s="875"/>
      <c r="J42" s="278" t="str">
        <f>IF(E42="No strategy or actions entered","", IF('Strategies - Workplace climate'!I22 = "","",'Strategies - Workplace climate'!I22))</f>
        <v/>
      </c>
      <c r="K42" s="160" t="str">
        <f>IF(E42="No strategy or actions entered","", IF('Strategies - Workplace climate'!K22 = "","",'Strategies - Workplace climate'!K22))</f>
        <v/>
      </c>
      <c r="L42" s="18"/>
      <c r="M42" s="130"/>
      <c r="N42" s="130"/>
      <c r="O42" s="130"/>
      <c r="P42" s="130"/>
      <c r="Q42" s="130"/>
      <c r="R42" s="130"/>
      <c r="S42" s="130"/>
      <c r="T42" s="130"/>
      <c r="U42" s="130"/>
      <c r="V42" s="130"/>
      <c r="W42" s="130"/>
    </row>
    <row r="43" spans="1:23" s="131" customFormat="1" ht="25" customHeight="1" thickTop="1">
      <c r="B43" s="162"/>
      <c r="C43" s="163"/>
      <c r="D43" s="163"/>
      <c r="E43" s="163"/>
      <c r="F43" s="164"/>
      <c r="G43" s="163"/>
      <c r="H43" s="163"/>
      <c r="I43" s="163"/>
      <c r="J43" s="163"/>
      <c r="K43" s="165"/>
    </row>
    <row r="44" spans="1:23" s="131" customFormat="1" ht="25" customHeight="1">
      <c r="B44" s="903" t="s">
        <v>526</v>
      </c>
      <c r="C44" s="903"/>
      <c r="D44" s="462"/>
      <c r="E44" s="462"/>
      <c r="F44" s="473"/>
      <c r="G44" s="602"/>
      <c r="H44" s="602"/>
      <c r="I44" s="602"/>
      <c r="J44" s="491"/>
      <c r="K44" s="491"/>
    </row>
    <row r="45" spans="1:23" ht="28" customHeight="1" thickBot="1">
      <c r="A45" s="2"/>
      <c r="B45" s="867" t="str">
        <f>'Priorities &amp; Strategies'!B13</f>
        <v>Safe environment</v>
      </c>
      <c r="C45" s="867"/>
      <c r="D45" s="867"/>
      <c r="E45" s="475"/>
      <c r="F45" s="476"/>
      <c r="G45" s="484"/>
      <c r="H45" s="484"/>
      <c r="I45" s="484"/>
      <c r="J45" s="484"/>
      <c r="K45" s="484"/>
      <c r="L45" s="2"/>
      <c r="M45" s="130"/>
      <c r="N45" s="130"/>
      <c r="O45" s="130"/>
      <c r="P45" s="130"/>
      <c r="Q45" s="130"/>
      <c r="R45" s="130"/>
      <c r="S45" s="130"/>
      <c r="T45" s="130"/>
      <c r="U45" s="130"/>
      <c r="V45" s="130"/>
      <c r="W45" s="130"/>
    </row>
    <row r="46" spans="1:23" ht="24.65" customHeight="1" thickTop="1" thickBot="1">
      <c r="A46" s="2"/>
      <c r="B46" s="490" t="s">
        <v>399</v>
      </c>
      <c r="C46" s="868"/>
      <c r="D46" s="868"/>
      <c r="E46" s="479" t="s">
        <v>13</v>
      </c>
      <c r="F46" s="480"/>
      <c r="G46" s="479" t="s">
        <v>471</v>
      </c>
      <c r="H46" s="481"/>
      <c r="I46" s="481"/>
      <c r="J46" s="482" t="s">
        <v>250</v>
      </c>
      <c r="K46" s="482" t="s">
        <v>189</v>
      </c>
      <c r="L46" s="2"/>
      <c r="M46" s="130"/>
      <c r="N46" s="130"/>
      <c r="O46" s="130"/>
      <c r="P46" s="130"/>
      <c r="Q46" s="130"/>
      <c r="R46" s="130"/>
      <c r="S46" s="130"/>
      <c r="T46" s="130"/>
      <c r="U46" s="130"/>
      <c r="V46" s="130"/>
      <c r="W46" s="130"/>
    </row>
    <row r="47" spans="1:23" ht="90.65" customHeight="1" thickTop="1">
      <c r="A47" s="2"/>
      <c r="B47" s="865" t="str">
        <f>IF('Priorities &amp; Strategies'!$D13="Awaiting prioritisation. 
Click here to select priority in Part A.","No priority assigned",'Priorities &amp; Strategies'!$D13)</f>
        <v>No priority assigned</v>
      </c>
      <c r="C47" s="865"/>
      <c r="D47" s="159"/>
      <c r="E47" s="861" t="str">
        <f>IF('Strategies - Safety'!B16="Enter high level strategy here","No strategies or actions recorded",'Strategies - Safety'!B16)</f>
        <v>No strategies or actions recorded</v>
      </c>
      <c r="F47" s="862"/>
      <c r="G47" s="861" t="str">
        <f>IF('Strategies - Safety'!C16="Enter related actions here","",'Strategies - Safety'!C16)</f>
        <v/>
      </c>
      <c r="H47" s="865"/>
      <c r="I47" s="862"/>
      <c r="J47" s="871" t="str">
        <f>IF(E47="No strategy or actions entered","", IF('Strategies - Safety'!I16 = "", "", 'Strategies - Safety'!I16))</f>
        <v/>
      </c>
      <c r="K47" s="873" t="str">
        <f>IF(E47="No strategy or actions entered","", IF('Strategies - Safety'!K16 = "", "", 'Strategies - Safety'!K16))</f>
        <v/>
      </c>
      <c r="L47" s="18"/>
      <c r="M47" s="130"/>
      <c r="N47" s="130"/>
      <c r="O47" s="130"/>
      <c r="P47" s="130"/>
      <c r="Q47" s="130"/>
      <c r="R47" s="130"/>
      <c r="S47" s="130"/>
      <c r="T47" s="130"/>
      <c r="U47" s="130"/>
      <c r="V47" s="130"/>
      <c r="W47" s="130"/>
    </row>
    <row r="48" spans="1:23" ht="24" customHeight="1" thickBot="1">
      <c r="A48" s="2"/>
      <c r="B48" s="483" t="s">
        <v>151</v>
      </c>
      <c r="C48" s="159"/>
      <c r="D48" s="159"/>
      <c r="E48" s="863"/>
      <c r="F48" s="864"/>
      <c r="G48" s="863"/>
      <c r="H48" s="866"/>
      <c r="I48" s="864"/>
      <c r="J48" s="872"/>
      <c r="K48" s="874"/>
      <c r="L48" s="18"/>
      <c r="M48" s="130"/>
      <c r="N48" s="130"/>
      <c r="O48" s="130"/>
      <c r="P48" s="130"/>
      <c r="Q48" s="130"/>
      <c r="R48" s="130"/>
      <c r="S48" s="130"/>
      <c r="T48" s="130"/>
      <c r="U48" s="130"/>
      <c r="V48" s="130"/>
      <c r="W48" s="130"/>
    </row>
    <row r="49" spans="1:23" ht="114.65" customHeight="1" thickTop="1" thickBot="1">
      <c r="A49" s="2"/>
      <c r="B49" s="870" t="str">
        <f>IF('Priorities &amp; Strategies'!$E13="No rationale recorded.
Click here to enter response in Part A.","No rationale recorded",'Priorities &amp; Strategies'!$E13)</f>
        <v>No rationale recorded</v>
      </c>
      <c r="C49" s="870"/>
      <c r="D49" s="159"/>
      <c r="E49" s="875" t="str">
        <f>IF('Strategies - Safety'!B18="Enter high level strategy here","",'Strategies - Safety'!B18)</f>
        <v/>
      </c>
      <c r="F49" s="875"/>
      <c r="G49" s="875" t="str">
        <f>IF('Strategies - Safety'!C18="Enter related actions here","",'Strategies - Safety'!C18)</f>
        <v/>
      </c>
      <c r="H49" s="875"/>
      <c r="I49" s="875"/>
      <c r="J49" s="278" t="str">
        <f>IF(E49="No strategy or actions entered","", IF('Strategies - Safety'!I18 = "", "", 'Strategies - Safety'!I18))</f>
        <v/>
      </c>
      <c r="K49" s="160" t="str">
        <f>IF(E49="No strategy or actions entered","", IF('Strategies - Safety'!K18 = "", "", 'Strategies - Safety'!K18))</f>
        <v/>
      </c>
      <c r="L49" s="18"/>
      <c r="M49" s="130"/>
      <c r="N49" s="130"/>
      <c r="O49" s="130"/>
      <c r="P49" s="130"/>
      <c r="Q49" s="130"/>
      <c r="R49" s="130"/>
      <c r="S49" s="130"/>
      <c r="T49" s="130"/>
      <c r="U49" s="130"/>
      <c r="V49" s="130"/>
      <c r="W49" s="130"/>
    </row>
    <row r="50" spans="1:23" ht="114.65" customHeight="1" thickTop="1" thickBot="1">
      <c r="A50" s="2"/>
      <c r="B50" s="870"/>
      <c r="C50" s="870"/>
      <c r="D50" s="159"/>
      <c r="E50" s="875" t="str">
        <f>IF('Strategies - Safety'!B20="Enter high level strategy here","",'Strategies - Safety'!B20)</f>
        <v/>
      </c>
      <c r="F50" s="875"/>
      <c r="G50" s="875" t="str">
        <f>IF('Strategies - Safety'!C20="Enter related actions here","",'Strategies - Safety'!C20)</f>
        <v/>
      </c>
      <c r="H50" s="875"/>
      <c r="I50" s="875"/>
      <c r="J50" s="278" t="str">
        <f>IF(E50="No strategy or actions entered","", IF('Strategies - Safety'!I20 = "", "", 'Strategies - Safety'!I20))</f>
        <v/>
      </c>
      <c r="K50" s="160" t="str">
        <f>IF(E50="No strategy or actions entered","", IF('Strategies - Safety'!K20 = "", "", 'Strategies - Safety'!K20))</f>
        <v/>
      </c>
      <c r="L50" s="2"/>
      <c r="M50" s="130"/>
      <c r="N50" s="130"/>
      <c r="O50" s="130"/>
      <c r="P50" s="130"/>
      <c r="Q50" s="130"/>
      <c r="R50" s="130"/>
      <c r="S50" s="130"/>
      <c r="T50" s="130"/>
      <c r="U50" s="130"/>
      <c r="V50" s="130"/>
      <c r="W50" s="130"/>
    </row>
    <row r="51" spans="1:23" s="131" customFormat="1" ht="25" customHeight="1" thickTop="1">
      <c r="B51" s="162"/>
      <c r="C51" s="163"/>
      <c r="D51" s="163"/>
      <c r="E51" s="163"/>
      <c r="F51" s="164"/>
      <c r="G51" s="163"/>
      <c r="H51" s="163"/>
      <c r="I51" s="163"/>
      <c r="J51" s="163"/>
      <c r="K51" s="165"/>
    </row>
    <row r="52" spans="1:23" s="12" customFormat="1" ht="32.5" customHeight="1">
      <c r="A52" s="17"/>
      <c r="B52" s="869" t="s">
        <v>527</v>
      </c>
      <c r="C52" s="869"/>
      <c r="D52" s="456"/>
      <c r="E52" s="456"/>
      <c r="F52" s="473"/>
      <c r="G52" s="614"/>
      <c r="H52" s="614"/>
      <c r="I52" s="614"/>
      <c r="J52" s="492"/>
      <c r="K52" s="492"/>
      <c r="L52" s="17"/>
      <c r="M52" s="132"/>
      <c r="N52" s="132"/>
      <c r="O52" s="132"/>
      <c r="P52" s="132"/>
      <c r="Q52" s="132"/>
      <c r="R52" s="132"/>
      <c r="S52" s="132"/>
      <c r="T52" s="132"/>
      <c r="U52" s="132"/>
      <c r="V52" s="132"/>
      <c r="W52" s="132"/>
    </row>
    <row r="53" spans="1:23" ht="28" customHeight="1" thickBot="1">
      <c r="A53" s="2"/>
      <c r="B53" s="867" t="str">
        <f>'Priorities &amp; Strategies'!B15</f>
        <v>I have trusted relationships with workers where I feel understood, respected, safe and empowered</v>
      </c>
      <c r="C53" s="867"/>
      <c r="D53" s="867"/>
      <c r="E53" s="867"/>
      <c r="F53" s="867"/>
      <c r="G53" s="867"/>
      <c r="H53" s="484"/>
      <c r="I53" s="484"/>
      <c r="J53" s="484"/>
      <c r="K53" s="484"/>
      <c r="L53" s="2"/>
      <c r="M53" s="130"/>
      <c r="N53" s="130"/>
      <c r="O53" s="130"/>
      <c r="P53" s="130"/>
      <c r="Q53" s="130"/>
      <c r="R53" s="130"/>
      <c r="S53" s="130"/>
      <c r="T53" s="130"/>
      <c r="U53" s="130"/>
      <c r="V53" s="130"/>
      <c r="W53" s="130"/>
    </row>
    <row r="54" spans="1:23" ht="24.65" customHeight="1" thickTop="1" thickBot="1">
      <c r="A54" s="2"/>
      <c r="B54" s="490" t="s">
        <v>399</v>
      </c>
      <c r="C54" s="868"/>
      <c r="D54" s="868"/>
      <c r="E54" s="479" t="s">
        <v>13</v>
      </c>
      <c r="F54" s="480"/>
      <c r="G54" s="479" t="s">
        <v>471</v>
      </c>
      <c r="H54" s="481"/>
      <c r="I54" s="481"/>
      <c r="J54" s="482" t="s">
        <v>250</v>
      </c>
      <c r="K54" s="482" t="s">
        <v>189</v>
      </c>
      <c r="L54" s="2"/>
      <c r="M54" s="130"/>
      <c r="N54" s="130"/>
      <c r="O54" s="130"/>
      <c r="P54" s="130"/>
      <c r="Q54" s="130"/>
      <c r="R54" s="130"/>
      <c r="S54" s="130"/>
      <c r="T54" s="130"/>
      <c r="U54" s="130"/>
      <c r="V54" s="130"/>
      <c r="W54" s="130"/>
    </row>
    <row r="55" spans="1:23" ht="90.65" customHeight="1" thickTop="1">
      <c r="A55" s="13"/>
      <c r="B55" s="865" t="str">
        <f>IF('Priorities &amp; Strategies'!$D15="Awaiting prioritisation. 
Click here to select priority in Part A.","No priority assigned",'Priorities &amp; Strategies'!$D15)</f>
        <v>No priority assigned</v>
      </c>
      <c r="C55" s="865"/>
      <c r="D55" s="159"/>
      <c r="E55" s="861" t="str">
        <f>IF('Strategies - Participant 1'!B17="Enter high level strategy here","No strategies or actions recorded",'Strategies - Participant 1'!B17)</f>
        <v>No strategies or actions recorded</v>
      </c>
      <c r="F55" s="862"/>
      <c r="G55" s="861" t="str">
        <f>IF('Strategies - Participant 1'!C17="Enter related actions here","",'Strategies - Participant 1'!C17)</f>
        <v/>
      </c>
      <c r="H55" s="865"/>
      <c r="I55" s="862"/>
      <c r="J55" s="871" t="str">
        <f>IF(E55="No strategy or actions entered","", IF('Strategies - Participant 1'!I17 = "", "", 'Strategies - Participant 1'!I17))</f>
        <v/>
      </c>
      <c r="K55" s="873" t="str">
        <f>IF(E55="No strategy or actions entered","", IF('Strategies - Participant 1'!K17 = "", "", 'Strategies - Participant 1'!K17))</f>
        <v/>
      </c>
      <c r="L55" s="2"/>
      <c r="M55" s="130"/>
      <c r="N55" s="130"/>
      <c r="O55" s="130"/>
      <c r="P55" s="130"/>
      <c r="Q55" s="130"/>
      <c r="R55" s="130"/>
      <c r="S55" s="130"/>
      <c r="T55" s="130"/>
      <c r="U55" s="130"/>
      <c r="V55" s="130"/>
      <c r="W55" s="130"/>
    </row>
    <row r="56" spans="1:23" ht="24" customHeight="1" thickBot="1">
      <c r="A56" s="13"/>
      <c r="B56" s="483" t="s">
        <v>151</v>
      </c>
      <c r="C56" s="159"/>
      <c r="D56" s="159"/>
      <c r="E56" s="863"/>
      <c r="F56" s="864"/>
      <c r="G56" s="863"/>
      <c r="H56" s="866"/>
      <c r="I56" s="864"/>
      <c r="J56" s="872"/>
      <c r="K56" s="874"/>
      <c r="L56" s="2"/>
      <c r="M56" s="130"/>
      <c r="N56" s="130"/>
      <c r="O56" s="130"/>
      <c r="P56" s="130"/>
      <c r="Q56" s="130"/>
      <c r="R56" s="130"/>
      <c r="S56" s="130"/>
      <c r="T56" s="130"/>
      <c r="U56" s="130"/>
      <c r="V56" s="130"/>
      <c r="W56" s="130"/>
    </row>
    <row r="57" spans="1:23" ht="114.65" customHeight="1" thickTop="1" thickBot="1">
      <c r="A57" s="13"/>
      <c r="B57" s="870" t="str">
        <f>IF('Priorities &amp; Strategies'!$E15="No rationale recorded.
Click here to enter response in Part A.","No rationale recorded",'Priorities &amp; Strategies'!$E15)</f>
        <v>No rationale recorded</v>
      </c>
      <c r="C57" s="870"/>
      <c r="D57" s="159"/>
      <c r="E57" s="875" t="str">
        <f>IF('Strategies - Participant 1'!B19="Enter high level strategy here","",'Strategies - Participant 1'!B19)</f>
        <v/>
      </c>
      <c r="F57" s="875"/>
      <c r="G57" s="875" t="str">
        <f>IF('Strategies - Participant 1'!C19="Enter related actions here","",'Strategies - Participant 1'!C19)</f>
        <v/>
      </c>
      <c r="H57" s="875"/>
      <c r="I57" s="875"/>
      <c r="J57" s="278" t="str">
        <f>IF(E57="No strategy or actions entered","", IF('Strategies - Participant 1'!I19 = "", "", 'Strategies - Participant 1'!I19))</f>
        <v/>
      </c>
      <c r="K57" s="160" t="str">
        <f>IF(E57="No strategy or actions entered","", IF('Strategies - Participant 1'!K19 = "", "", 'Strategies - Participant 1'!K19))</f>
        <v/>
      </c>
      <c r="L57" s="2"/>
      <c r="M57" s="130"/>
      <c r="N57" s="130"/>
      <c r="O57" s="130"/>
      <c r="P57" s="130"/>
      <c r="Q57" s="130"/>
      <c r="R57" s="130"/>
      <c r="S57" s="130"/>
      <c r="T57" s="130"/>
      <c r="U57" s="130"/>
      <c r="V57" s="130"/>
      <c r="W57" s="130"/>
    </row>
    <row r="58" spans="1:23" ht="114.65" customHeight="1" thickTop="1" thickBot="1">
      <c r="A58" s="13"/>
      <c r="B58" s="866"/>
      <c r="C58" s="866"/>
      <c r="D58" s="161"/>
      <c r="E58" s="875" t="str">
        <f>IF('Strategies - Participant 1'!B21="Enter high level strategy here","",'Strategies - Participant 1'!B21)</f>
        <v/>
      </c>
      <c r="F58" s="875"/>
      <c r="G58" s="875" t="str">
        <f>IF('Strategies - Participant 1'!C21="Enter related actions here","",'Strategies - Participant 1'!C21)</f>
        <v/>
      </c>
      <c r="H58" s="875"/>
      <c r="I58" s="875"/>
      <c r="J58" s="278" t="str">
        <f>IF(E58="No strategy or actions entered","", IF('Strategies - Participant 1'!I21 = "", "", 'Strategies - Participant 1'!I21))</f>
        <v/>
      </c>
      <c r="K58" s="160" t="str">
        <f>IF(E58="No strategy or actions entered","", IF('Strategies - Participant 1'!K21 = "", "", 'Strategies - Participant 1'!K21))</f>
        <v/>
      </c>
      <c r="L58" s="18"/>
      <c r="M58" s="130"/>
      <c r="N58" s="130"/>
      <c r="O58" s="130"/>
      <c r="P58" s="130"/>
      <c r="Q58" s="130"/>
      <c r="R58" s="130"/>
      <c r="S58" s="130"/>
      <c r="T58" s="130"/>
      <c r="U58" s="130"/>
      <c r="V58" s="130"/>
      <c r="W58" s="130"/>
    </row>
    <row r="59" spans="1:23" s="131" customFormat="1" ht="25" customHeight="1" thickTop="1">
      <c r="B59" s="162"/>
      <c r="C59" s="163"/>
      <c r="D59" s="163"/>
      <c r="E59" s="163"/>
      <c r="F59" s="164"/>
      <c r="G59" s="163"/>
      <c r="H59" s="163"/>
      <c r="I59" s="163"/>
      <c r="J59" s="163"/>
      <c r="K59" s="165"/>
    </row>
    <row r="60" spans="1:23" s="131" customFormat="1" ht="33" customHeight="1">
      <c r="B60" s="869" t="s">
        <v>528</v>
      </c>
      <c r="C60" s="869"/>
      <c r="D60" s="456"/>
      <c r="E60" s="456"/>
      <c r="F60" s="473"/>
      <c r="G60" s="614"/>
      <c r="H60" s="614"/>
      <c r="I60" s="614"/>
      <c r="J60" s="492"/>
      <c r="K60" s="492"/>
    </row>
    <row r="61" spans="1:23" ht="28" customHeight="1">
      <c r="A61" s="2"/>
      <c r="B61" s="867" t="str">
        <f>'Priorities &amp; Strategies'!B16</f>
        <v>My workers know what they are doing and provide the support I need</v>
      </c>
      <c r="C61" s="867"/>
      <c r="D61" s="867"/>
      <c r="E61" s="867"/>
      <c r="F61" s="867"/>
      <c r="G61" s="867"/>
      <c r="H61" s="484"/>
      <c r="I61" s="484"/>
      <c r="J61" s="484"/>
      <c r="K61" s="484"/>
      <c r="L61" s="2"/>
      <c r="M61" s="130"/>
      <c r="N61" s="130"/>
      <c r="O61" s="130"/>
      <c r="P61" s="130"/>
      <c r="Q61" s="130"/>
      <c r="R61" s="130"/>
      <c r="S61" s="130"/>
      <c r="T61" s="130"/>
      <c r="U61" s="130"/>
      <c r="V61" s="130"/>
      <c r="W61" s="130"/>
    </row>
    <row r="62" spans="1:23" ht="24.65" customHeight="1" thickBot="1">
      <c r="A62" s="2"/>
      <c r="B62" s="490" t="s">
        <v>399</v>
      </c>
      <c r="C62" s="868"/>
      <c r="D62" s="868"/>
      <c r="E62" s="482" t="s">
        <v>13</v>
      </c>
      <c r="F62" s="480"/>
      <c r="G62" s="482" t="s">
        <v>471</v>
      </c>
      <c r="H62" s="481"/>
      <c r="I62" s="481"/>
      <c r="J62" s="482" t="s">
        <v>250</v>
      </c>
      <c r="K62" s="482" t="s">
        <v>189</v>
      </c>
      <c r="L62" s="2"/>
      <c r="M62" s="130"/>
      <c r="N62" s="130"/>
      <c r="O62" s="130"/>
      <c r="P62" s="130"/>
      <c r="Q62" s="130"/>
      <c r="R62" s="130"/>
      <c r="S62" s="130"/>
      <c r="T62" s="130"/>
      <c r="U62" s="130"/>
      <c r="V62" s="130"/>
      <c r="W62" s="130"/>
    </row>
    <row r="63" spans="1:23" ht="90.65" customHeight="1" thickTop="1">
      <c r="A63" s="13"/>
      <c r="B63" s="865" t="str">
        <f>IF('Priorities &amp; Strategies'!$D16="Awaiting prioritisation. 
Click here to select priority in Part A.","No priority assigned",'Priorities &amp; Strategies'!$D16)</f>
        <v>No priority assigned</v>
      </c>
      <c r="C63" s="865"/>
      <c r="D63" s="159"/>
      <c r="E63" s="861" t="str">
        <f>IF('Strategies - Participant 2'!B19="Enter high level strategy here","No strategies or actions recorded",'Strategies - Participant 2'!B19)</f>
        <v>No strategies or actions recorded</v>
      </c>
      <c r="F63" s="862"/>
      <c r="G63" s="861" t="str">
        <f>IF('Strategies - Participant 2'!C19="Enter related actions here","",'Strategies - Participant 2'!C19)</f>
        <v/>
      </c>
      <c r="H63" s="865"/>
      <c r="I63" s="862"/>
      <c r="J63" s="871" t="str">
        <f>IF(E63="No strategy or actions entered","",IF('Strategies - Participant 2'!I19="","",'Strategies - Participant 2'!I19))</f>
        <v/>
      </c>
      <c r="K63" s="873" t="str">
        <f>IF(E63="No strategy or actions entered","",IF('Strategies - Participant 2'!K19="","",'Strategies - Participant 2'!K19))</f>
        <v/>
      </c>
      <c r="L63" s="18"/>
      <c r="M63" s="130"/>
      <c r="N63" s="130"/>
      <c r="O63" s="130"/>
      <c r="P63" s="130"/>
      <c r="Q63" s="130"/>
      <c r="R63" s="130"/>
      <c r="S63" s="130"/>
      <c r="T63" s="130"/>
      <c r="U63" s="130"/>
      <c r="V63" s="130"/>
      <c r="W63" s="130"/>
    </row>
    <row r="64" spans="1:23" ht="24.65" customHeight="1" thickBot="1">
      <c r="A64" s="13"/>
      <c r="B64" s="483" t="s">
        <v>151</v>
      </c>
      <c r="C64" s="159"/>
      <c r="D64" s="159"/>
      <c r="E64" s="863"/>
      <c r="F64" s="864"/>
      <c r="G64" s="863"/>
      <c r="H64" s="866"/>
      <c r="I64" s="864"/>
      <c r="J64" s="872"/>
      <c r="K64" s="874"/>
      <c r="L64" s="18"/>
      <c r="M64" s="130"/>
      <c r="N64" s="130"/>
      <c r="O64" s="130"/>
      <c r="P64" s="130"/>
      <c r="Q64" s="130"/>
      <c r="R64" s="130"/>
      <c r="S64" s="130"/>
      <c r="T64" s="130"/>
      <c r="U64" s="130"/>
      <c r="V64" s="130"/>
      <c r="W64" s="130"/>
    </row>
    <row r="65" spans="1:23" ht="114.65" customHeight="1" thickTop="1" thickBot="1">
      <c r="A65" s="13"/>
      <c r="B65" s="870" t="str">
        <f>IF('Priorities &amp; Strategies'!$E16="No rationale recorded.
Click here to enter response in Part A.","No rationale recorded",'Priorities &amp; Strategies'!$E16)</f>
        <v>No rationale recorded</v>
      </c>
      <c r="C65" s="870"/>
      <c r="D65" s="159"/>
      <c r="E65" s="875" t="str">
        <f>IF('Strategies - Participant 2'!B21="Enter high level strategy here","",'Strategies - Participant 2'!B21)</f>
        <v/>
      </c>
      <c r="F65" s="875"/>
      <c r="G65" s="875" t="str">
        <f>IF('Strategies - Participant 2'!C21="Enter related actions here","",'Strategies - Participant 2'!C21)</f>
        <v/>
      </c>
      <c r="H65" s="875"/>
      <c r="I65" s="875"/>
      <c r="J65" s="278" t="str">
        <f>IF(E65="No strategy or actions entered","",IF('Strategies - Participant 2'!I21="","",'Strategies - Participant 2'!I21))</f>
        <v/>
      </c>
      <c r="K65" s="160" t="str">
        <f>IF(E65="No strategy or actions entered","",IF('Strategies - Participant 2'!K21="","",'Strategies - Participant 2'!K21))</f>
        <v/>
      </c>
      <c r="L65" s="18"/>
      <c r="M65" s="130"/>
      <c r="N65" s="130"/>
      <c r="O65" s="130"/>
      <c r="P65" s="130"/>
      <c r="Q65" s="130"/>
      <c r="R65" s="130"/>
      <c r="S65" s="130"/>
      <c r="T65" s="130"/>
      <c r="U65" s="130"/>
      <c r="V65" s="130"/>
      <c r="W65" s="130"/>
    </row>
    <row r="66" spans="1:23" ht="114.65" customHeight="1" thickTop="1" thickBot="1">
      <c r="A66" s="13"/>
      <c r="B66" s="866"/>
      <c r="C66" s="866"/>
      <c r="D66" s="161"/>
      <c r="E66" s="875" t="str">
        <f>IF('Strategies - Participant 2'!B23="Enter high level strategy here","",'Strategies - Participant 2'!B23)</f>
        <v/>
      </c>
      <c r="F66" s="875"/>
      <c r="G66" s="875" t="str">
        <f>IF('Strategies - Participant 2'!C23="Enter related actions here","",'Strategies - Participant 2'!C23)</f>
        <v/>
      </c>
      <c r="H66" s="875"/>
      <c r="I66" s="875"/>
      <c r="J66" s="278" t="str">
        <f>IF(E66="No strategy or actions entered","",IF('Strategies - Participant 2'!I23="","",'Strategies - Participant 2'!I23))</f>
        <v/>
      </c>
      <c r="K66" s="160" t="str">
        <f>IF(E66="No strategy or actions entered","",IF('Strategies - Participant 2'!K23="","",'Strategies - Participant 2'!K23))</f>
        <v/>
      </c>
      <c r="L66" s="2"/>
      <c r="M66" s="130"/>
      <c r="N66" s="130"/>
      <c r="O66" s="130"/>
      <c r="P66" s="130"/>
      <c r="Q66" s="130"/>
      <c r="R66" s="130"/>
      <c r="S66" s="130"/>
      <c r="T66" s="130"/>
      <c r="U66" s="130"/>
      <c r="V66" s="130"/>
      <c r="W66" s="130"/>
    </row>
    <row r="67" spans="1:23" s="131" customFormat="1" ht="25" customHeight="1" thickTop="1">
      <c r="B67" s="162"/>
      <c r="C67" s="163"/>
      <c r="D67" s="163"/>
      <c r="E67" s="163"/>
      <c r="F67" s="164"/>
      <c r="G67" s="163"/>
      <c r="H67" s="163"/>
      <c r="I67" s="163"/>
      <c r="J67" s="163"/>
      <c r="K67" s="165"/>
    </row>
    <row r="68" spans="1:23" ht="28" customHeight="1" thickBot="1">
      <c r="A68" s="2"/>
      <c r="B68" s="867" t="str">
        <f>'Priorities &amp; Strategies'!B17</f>
        <v>I get the support I need to provide feedback and make changes when I need them</v>
      </c>
      <c r="C68" s="867"/>
      <c r="D68" s="867"/>
      <c r="E68" s="867"/>
      <c r="F68" s="867"/>
      <c r="G68" s="867"/>
      <c r="H68" s="484"/>
      <c r="I68" s="484"/>
      <c r="J68" s="484"/>
      <c r="K68" s="484"/>
      <c r="L68" s="2"/>
      <c r="M68" s="130"/>
      <c r="N68" s="130"/>
      <c r="O68" s="130"/>
      <c r="P68" s="130"/>
      <c r="Q68" s="130"/>
      <c r="R68" s="130"/>
      <c r="S68" s="130"/>
      <c r="T68" s="130"/>
      <c r="U68" s="130"/>
      <c r="V68" s="130"/>
      <c r="W68" s="130"/>
    </row>
    <row r="69" spans="1:23" ht="24.65" customHeight="1" thickTop="1" thickBot="1">
      <c r="A69" s="2"/>
      <c r="B69" s="490" t="s">
        <v>399</v>
      </c>
      <c r="C69" s="868"/>
      <c r="D69" s="868"/>
      <c r="E69" s="479" t="s">
        <v>13</v>
      </c>
      <c r="F69" s="480"/>
      <c r="G69" s="479" t="s">
        <v>471</v>
      </c>
      <c r="H69" s="481"/>
      <c r="I69" s="481"/>
      <c r="J69" s="482" t="s">
        <v>250</v>
      </c>
      <c r="K69" s="482" t="s">
        <v>189</v>
      </c>
      <c r="L69" s="2"/>
      <c r="M69" s="130"/>
      <c r="N69" s="130"/>
      <c r="O69" s="130"/>
      <c r="P69" s="130"/>
      <c r="Q69" s="130"/>
      <c r="R69" s="130"/>
      <c r="S69" s="130"/>
      <c r="T69" s="130"/>
      <c r="U69" s="130"/>
      <c r="V69" s="130"/>
      <c r="W69" s="130"/>
    </row>
    <row r="70" spans="1:23" ht="90.65" customHeight="1" thickTop="1">
      <c r="A70" s="13"/>
      <c r="B70" s="865" t="str">
        <f>IF('Priorities &amp; Strategies'!$D17="Awaiting prioritisation. 
Click here to select priority in Part A.","No priority assigned",'Priorities &amp; Strategies'!$D17)</f>
        <v>No priority assigned</v>
      </c>
      <c r="C70" s="865"/>
      <c r="D70" s="159"/>
      <c r="E70" s="861" t="str">
        <f>IF('Strategies - Participant 3'!B16="Enter high level strategy here","No strategies or actions recorded",'Strategies - Participant 3'!B16)</f>
        <v>No strategies or actions recorded</v>
      </c>
      <c r="F70" s="862"/>
      <c r="G70" s="861" t="str">
        <f>IF('Strategies - Participant 3'!C16="Enter related actions here","",'Strategies - Participant 3'!C16)</f>
        <v/>
      </c>
      <c r="H70" s="865"/>
      <c r="I70" s="862"/>
      <c r="J70" s="871" t="str">
        <f>IF(E70="No strategy or actions entered","", IF('Strategies - Participant 3'!I16 = "", "", 'Strategies - Participant 3'!I16))</f>
        <v/>
      </c>
      <c r="K70" s="873" t="str">
        <f>IF(E70="No strategy or actions entered","", IF('Strategies - Participant 3'!K16 = "", "", 'Strategies - Participant 3'!K16))</f>
        <v/>
      </c>
      <c r="L70" s="2"/>
      <c r="M70" s="130"/>
      <c r="N70" s="130"/>
      <c r="O70" s="130"/>
      <c r="P70" s="130"/>
      <c r="Q70" s="130"/>
      <c r="R70" s="130"/>
      <c r="S70" s="130"/>
      <c r="T70" s="130"/>
      <c r="U70" s="130"/>
      <c r="V70" s="130"/>
      <c r="W70" s="130"/>
    </row>
    <row r="71" spans="1:23" ht="24" customHeight="1" thickBot="1">
      <c r="A71" s="13"/>
      <c r="B71" s="483" t="s">
        <v>151</v>
      </c>
      <c r="C71" s="159"/>
      <c r="D71" s="159"/>
      <c r="E71" s="863"/>
      <c r="F71" s="864"/>
      <c r="G71" s="863"/>
      <c r="H71" s="866"/>
      <c r="I71" s="864"/>
      <c r="J71" s="872"/>
      <c r="K71" s="874"/>
      <c r="L71" s="2"/>
      <c r="M71" s="130"/>
      <c r="N71" s="130"/>
      <c r="O71" s="130"/>
      <c r="P71" s="130"/>
      <c r="Q71" s="130"/>
      <c r="R71" s="130"/>
      <c r="S71" s="130"/>
      <c r="T71" s="130"/>
      <c r="U71" s="130"/>
      <c r="V71" s="130"/>
      <c r="W71" s="130"/>
    </row>
    <row r="72" spans="1:23" ht="114.65" customHeight="1" thickTop="1" thickBot="1">
      <c r="A72" s="13"/>
      <c r="B72" s="870" t="str">
        <f>IF('Priorities &amp; Strategies'!$E17="No rationale recorded.
Click here to enter response in Part A.","No rationale recorded",'Priorities &amp; Strategies'!$E17)</f>
        <v>No rationale recorded</v>
      </c>
      <c r="C72" s="870"/>
      <c r="D72" s="159"/>
      <c r="E72" s="875" t="str">
        <f>IF('Strategies - Participant 3'!B18="Enter high level strategy here","",'Strategies - Participant 3'!B18)</f>
        <v/>
      </c>
      <c r="F72" s="875"/>
      <c r="G72" s="875" t="str">
        <f>IF('Strategies - Participant 3'!C18="Enter related actions here","",'Strategies - Participant 3'!C18)</f>
        <v/>
      </c>
      <c r="H72" s="875"/>
      <c r="I72" s="875"/>
      <c r="J72" s="278" t="str">
        <f>IF(E72="No strategy or actions entered","", IF('Strategies - Participant 3'!I18 = "", "", 'Strategies - Participant 3'!I18))</f>
        <v/>
      </c>
      <c r="K72" s="160" t="str">
        <f>IF(E72="No strategy or actions entered","", IF('Strategies - Participant 3'!K18 = "", "", 'Strategies - Participant 3'!K18))</f>
        <v/>
      </c>
      <c r="L72" s="2"/>
      <c r="M72" s="130"/>
      <c r="N72" s="130"/>
      <c r="O72" s="130"/>
      <c r="P72" s="130"/>
      <c r="Q72" s="130"/>
      <c r="R72" s="130"/>
      <c r="S72" s="130"/>
      <c r="T72" s="130"/>
      <c r="U72" s="130"/>
      <c r="V72" s="130"/>
      <c r="W72" s="130"/>
    </row>
    <row r="73" spans="1:23" ht="114.65" customHeight="1" thickTop="1" thickBot="1">
      <c r="A73" s="13"/>
      <c r="B73" s="866"/>
      <c r="C73" s="866"/>
      <c r="D73" s="161"/>
      <c r="E73" s="875" t="str">
        <f>IF('Strategies - Participant 3'!B20="Enter high level strategy here","",'Strategies - Participant 3'!B20)</f>
        <v/>
      </c>
      <c r="F73" s="875"/>
      <c r="G73" s="875" t="str">
        <f>IF('Strategies - Participant 3'!C20="Enter related actions here","",'Strategies - Participant 3'!C20)</f>
        <v/>
      </c>
      <c r="H73" s="875"/>
      <c r="I73" s="875"/>
      <c r="J73" s="278" t="str">
        <f>IF(E73="No strategy or actions entered","", IF('Strategies - Participant 3'!I20 = "", "", 'Strategies - Participant 3'!I20))</f>
        <v/>
      </c>
      <c r="K73" s="160" t="str">
        <f>IF(E73="No strategy or actions entered","", IF('Strategies - Participant 3'!K20 = "", "", 'Strategies - Participant 3'!K20))</f>
        <v/>
      </c>
      <c r="L73" s="2"/>
      <c r="M73" s="130"/>
      <c r="N73" s="130"/>
      <c r="O73" s="130"/>
      <c r="P73" s="130"/>
      <c r="Q73" s="130"/>
      <c r="R73" s="130"/>
      <c r="S73" s="130"/>
      <c r="T73" s="130"/>
      <c r="U73" s="130"/>
      <c r="V73" s="130"/>
      <c r="W73" s="130"/>
    </row>
    <row r="74" spans="1:23" s="131" customFormat="1" ht="25" customHeight="1" thickTop="1">
      <c r="B74" s="162"/>
      <c r="C74" s="163"/>
      <c r="D74" s="163"/>
      <c r="E74" s="163"/>
      <c r="F74" s="164"/>
      <c r="G74" s="163"/>
      <c r="H74" s="163"/>
      <c r="I74" s="163"/>
      <c r="J74" s="163"/>
      <c r="K74" s="165"/>
    </row>
    <row r="75" spans="1:23" s="131" customFormat="1" ht="33" customHeight="1">
      <c r="B75" s="869" t="s">
        <v>528</v>
      </c>
      <c r="C75" s="869"/>
      <c r="D75" s="456"/>
      <c r="E75" s="456"/>
      <c r="F75" s="473"/>
      <c r="G75" s="614"/>
      <c r="H75" s="614"/>
      <c r="I75" s="614"/>
      <c r="J75" s="492"/>
      <c r="K75" s="492"/>
    </row>
    <row r="76" spans="1:23" ht="28" customHeight="1" thickBot="1">
      <c r="A76" s="2"/>
      <c r="B76" s="867" t="str">
        <f>'Priorities &amp; Strategies'!B18</f>
        <v>I understand that my role is to support participants to live their best lives and I know how to deliver support in a way that fits with their needs and preferences</v>
      </c>
      <c r="C76" s="867"/>
      <c r="D76" s="867"/>
      <c r="E76" s="867"/>
      <c r="F76" s="867"/>
      <c r="G76" s="867"/>
      <c r="H76" s="484"/>
      <c r="I76" s="484"/>
      <c r="J76" s="484"/>
      <c r="K76" s="484"/>
      <c r="L76" s="2"/>
      <c r="M76" s="130"/>
      <c r="N76" s="130"/>
      <c r="O76" s="130"/>
      <c r="P76" s="130"/>
      <c r="Q76" s="130"/>
      <c r="R76" s="130"/>
      <c r="S76" s="130"/>
      <c r="T76" s="130"/>
      <c r="U76" s="130"/>
      <c r="V76" s="130"/>
      <c r="W76" s="130"/>
    </row>
    <row r="77" spans="1:23" ht="24.65" customHeight="1" thickTop="1" thickBot="1">
      <c r="A77" s="2"/>
      <c r="B77" s="490" t="s">
        <v>399</v>
      </c>
      <c r="C77" s="868"/>
      <c r="D77" s="868"/>
      <c r="E77" s="479" t="s">
        <v>13</v>
      </c>
      <c r="F77" s="480"/>
      <c r="G77" s="479" t="s">
        <v>471</v>
      </c>
      <c r="H77" s="481"/>
      <c r="I77" s="481"/>
      <c r="J77" s="482" t="s">
        <v>250</v>
      </c>
      <c r="K77" s="482" t="s">
        <v>189</v>
      </c>
      <c r="L77" s="2"/>
      <c r="M77" s="130"/>
      <c r="N77" s="130"/>
      <c r="O77" s="130"/>
      <c r="P77" s="130"/>
      <c r="Q77" s="130"/>
      <c r="R77" s="130"/>
      <c r="S77" s="130"/>
      <c r="T77" s="130"/>
      <c r="U77" s="130"/>
      <c r="V77" s="130"/>
      <c r="W77" s="130"/>
    </row>
    <row r="78" spans="1:23" ht="90.65" customHeight="1" thickTop="1">
      <c r="A78" s="13"/>
      <c r="B78" s="865" t="str">
        <f>IF('Priorities &amp; Strategies'!$D18="Awaiting prioritisation. 
Click here to select priority in Part A.","No priority assigned",'Priorities &amp; Strategies'!$D18)</f>
        <v>No priority assigned</v>
      </c>
      <c r="C78" s="865"/>
      <c r="D78" s="159"/>
      <c r="E78" s="861" t="str">
        <f>IF('Strategies - Worker 1'!B18="Enter high level strategy here","No strategies or actions recorded",'Strategies - Worker 1'!B18)</f>
        <v>No strategies or actions recorded</v>
      </c>
      <c r="F78" s="862"/>
      <c r="G78" s="861" t="str">
        <f>IF('Strategies - Worker 1'!C18="Enter related actions here","",'Strategies - Worker 1'!C18)</f>
        <v/>
      </c>
      <c r="H78" s="865"/>
      <c r="I78" s="862"/>
      <c r="J78" s="871" t="str">
        <f>IF(E78="No strategy or actions entered","", IF('Strategies - Worker 1'!I18 = "","",'Strategies - Worker 1'!I18))</f>
        <v/>
      </c>
      <c r="K78" s="873" t="str">
        <f>IF(E78="No strategy or actions entered","", IF('Strategies - Worker 1'!K18 = "","",'Strategies - Worker 1'!K18))</f>
        <v/>
      </c>
      <c r="L78" s="2"/>
      <c r="M78" s="130"/>
      <c r="N78" s="130"/>
      <c r="O78" s="130"/>
      <c r="P78" s="130"/>
      <c r="Q78" s="130"/>
      <c r="R78" s="130"/>
      <c r="S78" s="130"/>
      <c r="T78" s="130"/>
      <c r="U78" s="130"/>
      <c r="V78" s="130"/>
      <c r="W78" s="130"/>
    </row>
    <row r="79" spans="1:23" ht="24" customHeight="1" thickBot="1">
      <c r="A79" s="13"/>
      <c r="B79" s="483" t="s">
        <v>151</v>
      </c>
      <c r="C79" s="159"/>
      <c r="D79" s="159"/>
      <c r="E79" s="863"/>
      <c r="F79" s="864"/>
      <c r="G79" s="863"/>
      <c r="H79" s="866"/>
      <c r="I79" s="864"/>
      <c r="J79" s="872"/>
      <c r="K79" s="874"/>
      <c r="L79" s="2"/>
      <c r="M79" s="130"/>
      <c r="N79" s="130"/>
      <c r="O79" s="130"/>
      <c r="P79" s="130"/>
      <c r="Q79" s="130"/>
      <c r="R79" s="130"/>
      <c r="S79" s="130"/>
      <c r="T79" s="130"/>
      <c r="U79" s="130"/>
      <c r="V79" s="130"/>
      <c r="W79" s="130"/>
    </row>
    <row r="80" spans="1:23" ht="114.65" customHeight="1" thickTop="1" thickBot="1">
      <c r="A80" s="13"/>
      <c r="B80" s="870" t="str">
        <f>IF('Priorities &amp; Strategies'!$E18="No rationale recorded.
Click here to enter response in Part A.","No rationale recorded",'Priorities &amp; Strategies'!$E18)</f>
        <v>No rationale recorded</v>
      </c>
      <c r="C80" s="870"/>
      <c r="D80" s="159"/>
      <c r="E80" s="875" t="str">
        <f>IF('Strategies - Worker 1'!B20="Enter high level strategy here","",'Strategies - Worker 1'!B20)</f>
        <v/>
      </c>
      <c r="F80" s="875"/>
      <c r="G80" s="875" t="str">
        <f>IF('Strategies - Worker 1'!C20="Enter related actions here","",'Strategies - Worker 1'!C20)</f>
        <v/>
      </c>
      <c r="H80" s="875"/>
      <c r="I80" s="875"/>
      <c r="J80" s="278" t="str">
        <f>IF(E80="No strategy or actions entered","", IF('Strategies - Worker 1'!I20 = "","",'Strategies - Worker 1'!I20))</f>
        <v/>
      </c>
      <c r="K80" s="160" t="str">
        <f>IF(E80="No strategy or actions entered","", IF('Strategies - Worker 1'!K20 = "","",'Strategies - Worker 1'!K20))</f>
        <v/>
      </c>
      <c r="L80" s="2"/>
      <c r="M80" s="130"/>
      <c r="N80" s="130"/>
      <c r="O80" s="130"/>
      <c r="P80" s="130"/>
      <c r="Q80" s="130"/>
      <c r="R80" s="130"/>
      <c r="S80" s="130"/>
      <c r="T80" s="130"/>
      <c r="U80" s="130"/>
      <c r="V80" s="130"/>
      <c r="W80" s="130"/>
    </row>
    <row r="81" spans="1:23" ht="114.65" customHeight="1" thickTop="1" thickBot="1">
      <c r="A81" s="13"/>
      <c r="B81" s="866"/>
      <c r="C81" s="866"/>
      <c r="D81" s="161"/>
      <c r="E81" s="875" t="str">
        <f>IF('Strategies - Worker 1'!B22="Enter high level strategy here","",'Strategies - Worker 1'!B22)</f>
        <v/>
      </c>
      <c r="F81" s="875"/>
      <c r="G81" s="875" t="str">
        <f>IF('Strategies - Worker 1'!C22="Enter related actions here","",'Strategies - Worker 1'!C22)</f>
        <v/>
      </c>
      <c r="H81" s="875"/>
      <c r="I81" s="875"/>
      <c r="J81" s="278" t="str">
        <f>IF(E81="No strategy or actions entered","", IF('Strategies - Worker 1'!I22 = "","",'Strategies - Worker 1'!I22))</f>
        <v/>
      </c>
      <c r="K81" s="160" t="str">
        <f>IF(E81="No strategy or actions entered","", IF('Strategies - Worker 1'!K22 = "","",'Strategies - Worker 1'!K22))</f>
        <v/>
      </c>
      <c r="L81" s="2"/>
      <c r="M81" s="130"/>
      <c r="N81" s="130"/>
      <c r="O81" s="130"/>
      <c r="P81" s="130"/>
      <c r="Q81" s="130"/>
      <c r="R81" s="130"/>
      <c r="S81" s="130"/>
      <c r="T81" s="130"/>
      <c r="U81" s="130"/>
      <c r="V81" s="130"/>
      <c r="W81" s="130"/>
    </row>
    <row r="82" spans="1:23" s="131" customFormat="1" ht="25" customHeight="1" thickTop="1">
      <c r="B82" s="162"/>
      <c r="C82" s="163"/>
      <c r="D82" s="163"/>
      <c r="E82" s="163"/>
      <c r="F82" s="164"/>
      <c r="G82" s="163"/>
      <c r="H82" s="163"/>
      <c r="I82" s="163"/>
      <c r="J82" s="163"/>
      <c r="K82" s="165"/>
    </row>
    <row r="83" spans="1:23" ht="28" customHeight="1" thickBot="1">
      <c r="A83" s="2"/>
      <c r="B83" s="867" t="str">
        <f>'Priorities &amp; Strategies'!B19</f>
        <v>I have the capabilities, am equipped and supported to perform my role</v>
      </c>
      <c r="C83" s="867"/>
      <c r="D83" s="867"/>
      <c r="E83" s="867"/>
      <c r="F83" s="867"/>
      <c r="G83" s="867"/>
      <c r="H83" s="484"/>
      <c r="I83" s="484"/>
      <c r="J83" s="484"/>
      <c r="K83" s="484"/>
      <c r="L83" s="2"/>
      <c r="M83" s="130"/>
      <c r="N83" s="130"/>
      <c r="O83" s="130"/>
      <c r="P83" s="130"/>
      <c r="Q83" s="130"/>
      <c r="R83" s="130"/>
      <c r="S83" s="130"/>
      <c r="T83" s="130"/>
      <c r="U83" s="130"/>
      <c r="V83" s="130"/>
      <c r="W83" s="130"/>
    </row>
    <row r="84" spans="1:23" ht="24.65" customHeight="1" thickTop="1" thickBot="1">
      <c r="A84" s="2"/>
      <c r="B84" s="490" t="s">
        <v>399</v>
      </c>
      <c r="C84" s="868"/>
      <c r="D84" s="868"/>
      <c r="E84" s="479" t="s">
        <v>13</v>
      </c>
      <c r="F84" s="480"/>
      <c r="G84" s="479" t="s">
        <v>471</v>
      </c>
      <c r="H84" s="481"/>
      <c r="I84" s="481"/>
      <c r="J84" s="482" t="s">
        <v>250</v>
      </c>
      <c r="K84" s="482" t="s">
        <v>189</v>
      </c>
      <c r="L84" s="2"/>
      <c r="M84" s="130"/>
      <c r="N84" s="130"/>
      <c r="O84" s="130"/>
      <c r="P84" s="130"/>
      <c r="Q84" s="130"/>
      <c r="R84" s="130"/>
      <c r="S84" s="130"/>
      <c r="T84" s="130"/>
      <c r="U84" s="130"/>
      <c r="V84" s="130"/>
      <c r="W84" s="130"/>
    </row>
    <row r="85" spans="1:23" ht="90.65" customHeight="1" thickTop="1">
      <c r="A85" s="13"/>
      <c r="B85" s="865" t="str">
        <f>IF('Priorities &amp; Strategies'!$D19="Awaiting prioritisation. 
Click here to select priority in Part A.","No priority assigned",'Priorities &amp; Strategies'!$D19)</f>
        <v>No priority assigned</v>
      </c>
      <c r="C85" s="865"/>
      <c r="D85" s="159"/>
      <c r="E85" s="861" t="str">
        <f>IF('Strategies - Worker 2'!B24="Enter high level strategy here","No strategies or actions recorded",'Strategies - Worker 2'!B24)</f>
        <v>No strategies or actions recorded</v>
      </c>
      <c r="F85" s="862"/>
      <c r="G85" s="861" t="str">
        <f>IF('Strategies - Worker 2'!C24="Enter related actions here","",'Strategies - Worker 2'!C24)</f>
        <v/>
      </c>
      <c r="H85" s="865"/>
      <c r="I85" s="862"/>
      <c r="J85" s="871" t="str">
        <f>IF(E85="No strategy or actions entered","", IF('Strategies - Worker 2'!I24 = "","",'Strategies - Worker 2'!I24))</f>
        <v/>
      </c>
      <c r="K85" s="873" t="str">
        <f>IF(E85="No strategy or actions entered","", IF('Strategies - Worker 2'!K24 = "","",'Strategies - Worker 2'!K24))</f>
        <v/>
      </c>
      <c r="L85" s="2"/>
      <c r="M85" s="130"/>
      <c r="N85" s="130"/>
      <c r="O85" s="130"/>
      <c r="P85" s="130"/>
      <c r="Q85" s="130"/>
      <c r="R85" s="130"/>
      <c r="S85" s="130"/>
      <c r="T85" s="130"/>
      <c r="U85" s="130"/>
      <c r="V85" s="130"/>
      <c r="W85" s="130"/>
    </row>
    <row r="86" spans="1:23" ht="24" customHeight="1" thickBot="1">
      <c r="A86" s="13"/>
      <c r="B86" s="483" t="s">
        <v>151</v>
      </c>
      <c r="C86" s="159"/>
      <c r="D86" s="159"/>
      <c r="E86" s="863"/>
      <c r="F86" s="864"/>
      <c r="G86" s="863"/>
      <c r="H86" s="866"/>
      <c r="I86" s="864"/>
      <c r="J86" s="872"/>
      <c r="K86" s="874"/>
      <c r="L86" s="2"/>
      <c r="M86" s="130"/>
      <c r="N86" s="130"/>
      <c r="O86" s="130"/>
      <c r="P86" s="130"/>
      <c r="Q86" s="130"/>
      <c r="R86" s="130"/>
      <c r="S86" s="130"/>
      <c r="T86" s="130"/>
      <c r="U86" s="130"/>
      <c r="V86" s="130"/>
      <c r="W86" s="130"/>
    </row>
    <row r="87" spans="1:23" ht="114.65" customHeight="1" thickTop="1" thickBot="1">
      <c r="A87" s="13"/>
      <c r="B87" s="870" t="str">
        <f>IF('Priorities &amp; Strategies'!$E19="No rationale recorded.
Click here to enter response in Part A.","No rationale recorded",'Priorities &amp; Strategies'!$E19)</f>
        <v>No rationale recorded</v>
      </c>
      <c r="C87" s="870"/>
      <c r="D87" s="159"/>
      <c r="E87" s="875" t="str">
        <f>IF('Strategies - Worker 2'!B26="Enter high level strategy here","",'Strategies - Worker 2'!B26)</f>
        <v/>
      </c>
      <c r="F87" s="875"/>
      <c r="G87" s="875" t="str">
        <f>IF('Strategies - Worker 2'!C26="Enter related actions here","",'Strategies - Worker 2'!C26)</f>
        <v/>
      </c>
      <c r="H87" s="875"/>
      <c r="I87" s="875"/>
      <c r="J87" s="278" t="str">
        <f>IF(E87="No strategy or actions entered","", IF('Strategies - Worker 2'!I26 = "","",'Strategies - Worker 2'!I26))</f>
        <v/>
      </c>
      <c r="K87" s="160" t="str">
        <f>IF(E87="No strategy or actions entered","", IF('Strategies - Worker 2'!K26 = "","",'Strategies - Worker 2'!K26))</f>
        <v/>
      </c>
      <c r="L87" s="2"/>
      <c r="M87" s="130"/>
      <c r="N87" s="130"/>
      <c r="O87" s="130"/>
      <c r="P87" s="130"/>
      <c r="Q87" s="130"/>
      <c r="R87" s="130"/>
      <c r="S87" s="130"/>
      <c r="T87" s="130"/>
      <c r="U87" s="130"/>
      <c r="V87" s="130"/>
      <c r="W87" s="130"/>
    </row>
    <row r="88" spans="1:23" ht="114.65" customHeight="1" thickTop="1" thickBot="1">
      <c r="A88" s="13"/>
      <c r="B88" s="866"/>
      <c r="C88" s="866"/>
      <c r="D88" s="161"/>
      <c r="E88" s="875" t="str">
        <f>IF('Strategies - Worker 2'!B28="Enter high level strategy here","",'Strategies - Worker 2'!B28)</f>
        <v/>
      </c>
      <c r="F88" s="875"/>
      <c r="G88" s="875" t="str">
        <f>IF('Strategies - Worker 2'!C28="Enter related actions here","",'Strategies - Worker 2'!C28)</f>
        <v/>
      </c>
      <c r="H88" s="875"/>
      <c r="I88" s="875"/>
      <c r="J88" s="278" t="str">
        <f>IF(E88="No strategy or actions entered","", IF('Strategies - Worker 2'!I28 = "","",'Strategies - Worker 2'!I28))</f>
        <v/>
      </c>
      <c r="K88" s="160" t="str">
        <f>IF(E88="No strategy or actions entered","", IF('Strategies - Worker 2'!K28 = "","",'Strategies - Worker 2'!K28))</f>
        <v/>
      </c>
      <c r="L88" s="2"/>
      <c r="M88" s="130"/>
      <c r="N88" s="130"/>
      <c r="O88" s="130"/>
      <c r="P88" s="130"/>
      <c r="Q88" s="130"/>
      <c r="R88" s="130"/>
      <c r="S88" s="130"/>
      <c r="T88" s="130"/>
      <c r="U88" s="130"/>
      <c r="V88" s="130"/>
      <c r="W88" s="130"/>
    </row>
    <row r="89" spans="1:23" s="131" customFormat="1" ht="25" customHeight="1" thickTop="1">
      <c r="B89" s="162"/>
      <c r="C89" s="163"/>
      <c r="D89" s="163"/>
      <c r="E89" s="163"/>
      <c r="F89" s="164"/>
      <c r="G89" s="163"/>
      <c r="H89" s="163"/>
      <c r="I89" s="163"/>
      <c r="J89" s="163"/>
      <c r="K89" s="165"/>
    </row>
    <row r="90" spans="1:23" s="131" customFormat="1" ht="33" customHeight="1">
      <c r="B90" s="869" t="s">
        <v>528</v>
      </c>
      <c r="C90" s="869"/>
      <c r="D90" s="456"/>
      <c r="E90" s="456"/>
      <c r="F90" s="473"/>
      <c r="G90" s="614"/>
      <c r="H90" s="614"/>
      <c r="I90" s="614"/>
      <c r="J90" s="492"/>
      <c r="K90" s="492"/>
    </row>
    <row r="91" spans="1:23" ht="28" customHeight="1" thickBot="1">
      <c r="A91" s="2"/>
      <c r="B91" s="867" t="str">
        <f>'Priorities &amp; Strategies'!B20</f>
        <v>Our workers have the capabilities to perform their roles</v>
      </c>
      <c r="C91" s="867"/>
      <c r="D91" s="867"/>
      <c r="E91" s="867"/>
      <c r="F91" s="867"/>
      <c r="G91" s="867"/>
      <c r="H91" s="484"/>
      <c r="I91" s="484"/>
      <c r="J91" s="484"/>
      <c r="K91" s="484"/>
      <c r="L91" s="2"/>
      <c r="M91" s="130"/>
      <c r="N91" s="130"/>
      <c r="O91" s="130"/>
      <c r="P91" s="130"/>
      <c r="Q91" s="130"/>
      <c r="R91" s="130"/>
      <c r="S91" s="130"/>
      <c r="T91" s="130"/>
      <c r="U91" s="130"/>
      <c r="V91" s="130"/>
      <c r="W91" s="130"/>
    </row>
    <row r="92" spans="1:23" ht="24.65" customHeight="1" thickTop="1" thickBot="1">
      <c r="A92" s="2"/>
      <c r="B92" s="490" t="s">
        <v>399</v>
      </c>
      <c r="C92" s="868"/>
      <c r="D92" s="868"/>
      <c r="E92" s="479" t="s">
        <v>13</v>
      </c>
      <c r="F92" s="480"/>
      <c r="G92" s="479" t="s">
        <v>471</v>
      </c>
      <c r="H92" s="481"/>
      <c r="I92" s="481"/>
      <c r="J92" s="482" t="s">
        <v>250</v>
      </c>
      <c r="K92" s="482" t="s">
        <v>189</v>
      </c>
      <c r="L92" s="2"/>
      <c r="M92" s="130"/>
      <c r="N92" s="130"/>
      <c r="O92" s="130"/>
      <c r="P92" s="130"/>
      <c r="Q92" s="130"/>
      <c r="R92" s="130"/>
      <c r="S92" s="130"/>
      <c r="T92" s="130"/>
      <c r="U92" s="130"/>
      <c r="V92" s="130"/>
      <c r="W92" s="130"/>
    </row>
    <row r="93" spans="1:23" ht="90.65" customHeight="1" thickTop="1">
      <c r="A93" s="13"/>
      <c r="B93" s="865" t="str">
        <f>IF('Priorities &amp; Strategies'!$D20="Awaiting prioritisation. 
Click here to select priority in Part A.","No priority assigned",'Priorities &amp; Strategies'!$D20)</f>
        <v>No priority assigned</v>
      </c>
      <c r="C93" s="865"/>
      <c r="D93" s="159"/>
      <c r="E93" s="861" t="str">
        <f>IF('Strategies - Supervisor 1'!B24="Enter high level strategy here","No strategies or actions recorded",'Strategies - Supervisor 1'!B24)</f>
        <v>No strategies or actions recorded</v>
      </c>
      <c r="F93" s="862"/>
      <c r="G93" s="861" t="str">
        <f>IF('Strategies - Supervisor 1'!C24="Enter related actions here","",'Strategies - Supervisor 1'!C24)</f>
        <v/>
      </c>
      <c r="H93" s="865"/>
      <c r="I93" s="862"/>
      <c r="J93" s="871" t="str">
        <f>IF(E93="No strategy or actions entered","", IF('Strategies - Supervisor 1'!I24 = "","",'Strategies - Supervisor 1'!I24))</f>
        <v/>
      </c>
      <c r="K93" s="873" t="str">
        <f>IF(E93="No strategy or actions entered","", IF('Strategies - Supervisor 1'!K24 = "","",'Strategies - Supervisor 1'!K24))</f>
        <v/>
      </c>
      <c r="L93" s="2"/>
      <c r="M93" s="130"/>
      <c r="N93" s="130"/>
      <c r="O93" s="130"/>
      <c r="P93" s="130"/>
      <c r="Q93" s="130"/>
      <c r="R93" s="130"/>
      <c r="S93" s="130"/>
      <c r="T93" s="130"/>
      <c r="U93" s="130"/>
      <c r="V93" s="130"/>
      <c r="W93" s="130"/>
    </row>
    <row r="94" spans="1:23" ht="24" customHeight="1" thickBot="1">
      <c r="A94" s="13"/>
      <c r="B94" s="483" t="s">
        <v>151</v>
      </c>
      <c r="C94" s="159"/>
      <c r="D94" s="159"/>
      <c r="E94" s="863"/>
      <c r="F94" s="864"/>
      <c r="G94" s="863"/>
      <c r="H94" s="866"/>
      <c r="I94" s="864"/>
      <c r="J94" s="872"/>
      <c r="K94" s="874"/>
      <c r="L94" s="2"/>
      <c r="M94" s="130"/>
      <c r="N94" s="130"/>
      <c r="O94" s="130"/>
      <c r="P94" s="130"/>
      <c r="Q94" s="130"/>
      <c r="R94" s="130"/>
      <c r="S94" s="130"/>
      <c r="T94" s="130"/>
      <c r="U94" s="130"/>
      <c r="V94" s="130"/>
      <c r="W94" s="130"/>
    </row>
    <row r="95" spans="1:23" ht="114.65" customHeight="1" thickTop="1" thickBot="1">
      <c r="A95" s="13"/>
      <c r="B95" s="870" t="str">
        <f>IF('Priorities &amp; Strategies'!$E20="No rationale recorded.
Click here to enter response in Part A.","No rationale recorded",'Priorities &amp; Strategies'!$E20)</f>
        <v>No rationale recorded</v>
      </c>
      <c r="C95" s="870"/>
      <c r="D95" s="159"/>
      <c r="E95" s="875" t="str">
        <f>IF('Strategies - Supervisor 1'!B26="Enter high level strategy here","",'Strategies - Supervisor 1'!B26)</f>
        <v/>
      </c>
      <c r="F95" s="875"/>
      <c r="G95" s="875" t="str">
        <f>IF('Strategies - Supervisor 1'!C26="Enter related actions here","",'Strategies - Supervisor 1'!C26)</f>
        <v/>
      </c>
      <c r="H95" s="875"/>
      <c r="I95" s="875"/>
      <c r="J95" s="278" t="str">
        <f>IF(E95="No strategy or actions entered","", IF('Strategies - Supervisor 1'!I26 = "","",'Strategies - Supervisor 1'!I26))</f>
        <v/>
      </c>
      <c r="K95" s="160" t="str">
        <f>IF(E95="No strategy or actions entered","", IF('Strategies - Supervisor 1'!K26 = "","",'Strategies - Supervisor 1'!K26))</f>
        <v/>
      </c>
      <c r="L95" s="2"/>
      <c r="M95" s="130"/>
      <c r="N95" s="130"/>
      <c r="O95" s="130"/>
      <c r="P95" s="130"/>
      <c r="Q95" s="130"/>
      <c r="R95" s="130"/>
      <c r="S95" s="130"/>
      <c r="T95" s="130"/>
      <c r="U95" s="130"/>
      <c r="V95" s="130"/>
      <c r="W95" s="130"/>
    </row>
    <row r="96" spans="1:23" ht="114.65" customHeight="1" thickTop="1" thickBot="1">
      <c r="A96" s="13"/>
      <c r="B96" s="866"/>
      <c r="C96" s="866"/>
      <c r="D96" s="161"/>
      <c r="E96" s="875" t="str">
        <f>IF('Strategies - Supervisor 1'!B28="Enter high level strategy here","",'Strategies - Supervisor 1'!B28)</f>
        <v/>
      </c>
      <c r="F96" s="875"/>
      <c r="G96" s="875" t="str">
        <f>IF('Strategies - Supervisor 1'!C28="Enter related actions here","",'Strategies - Supervisor 1'!C28)</f>
        <v/>
      </c>
      <c r="H96" s="875"/>
      <c r="I96" s="875"/>
      <c r="J96" s="278" t="str">
        <f>IF(E96="No strategy or actions entered","", IF('Strategies - Supervisor 1'!I28 = "","",'Strategies - Supervisor 1'!I28))</f>
        <v/>
      </c>
      <c r="K96" s="160" t="str">
        <f>IF(E96="No strategy or actions entered","", IF('Strategies - Supervisor 1'!K28 = "","",'Strategies - Supervisor 1'!K28))</f>
        <v/>
      </c>
      <c r="L96" s="2"/>
      <c r="M96" s="130"/>
      <c r="N96" s="130"/>
      <c r="O96" s="130"/>
      <c r="P96" s="130"/>
      <c r="Q96" s="130"/>
      <c r="R96" s="130"/>
      <c r="S96" s="130"/>
      <c r="T96" s="130"/>
      <c r="U96" s="130"/>
      <c r="V96" s="130"/>
      <c r="W96" s="130"/>
    </row>
    <row r="97" spans="1:23" s="131" customFormat="1" ht="25" customHeight="1" thickTop="1">
      <c r="B97" s="162"/>
      <c r="C97" s="163"/>
      <c r="D97" s="163"/>
      <c r="E97" s="163"/>
      <c r="F97" s="164"/>
      <c r="G97" s="163"/>
      <c r="H97" s="163"/>
      <c r="I97" s="163"/>
      <c r="J97" s="163"/>
      <c r="K97" s="165"/>
    </row>
    <row r="98" spans="1:23" ht="28" customHeight="1" thickBot="1">
      <c r="A98" s="2"/>
      <c r="B98" s="867" t="str">
        <f>'Priorities &amp; Strategies'!B21</f>
        <v>Workers have access to appropriate learning and development opportunities and support</v>
      </c>
      <c r="C98" s="867"/>
      <c r="D98" s="867"/>
      <c r="E98" s="867"/>
      <c r="F98" s="867"/>
      <c r="G98" s="867"/>
      <c r="H98" s="484"/>
      <c r="I98" s="484"/>
      <c r="J98" s="484"/>
      <c r="K98" s="484"/>
      <c r="L98" s="2"/>
      <c r="M98" s="130"/>
      <c r="N98" s="130"/>
      <c r="O98" s="130"/>
      <c r="P98" s="130"/>
      <c r="Q98" s="130"/>
      <c r="R98" s="130"/>
      <c r="S98" s="130"/>
      <c r="T98" s="130"/>
      <c r="U98" s="130"/>
      <c r="V98" s="130"/>
      <c r="W98" s="130"/>
    </row>
    <row r="99" spans="1:23" ht="24.65" customHeight="1" thickTop="1" thickBot="1">
      <c r="A99" s="2"/>
      <c r="B99" s="490" t="s">
        <v>399</v>
      </c>
      <c r="C99" s="868"/>
      <c r="D99" s="868"/>
      <c r="E99" s="479" t="s">
        <v>13</v>
      </c>
      <c r="F99" s="480"/>
      <c r="G99" s="479" t="s">
        <v>471</v>
      </c>
      <c r="H99" s="481"/>
      <c r="I99" s="481"/>
      <c r="J99" s="482" t="s">
        <v>250</v>
      </c>
      <c r="K99" s="482" t="s">
        <v>189</v>
      </c>
      <c r="L99" s="2"/>
      <c r="M99" s="130"/>
      <c r="N99" s="130"/>
      <c r="O99" s="130"/>
      <c r="P99" s="130"/>
      <c r="Q99" s="130"/>
      <c r="R99" s="130"/>
      <c r="S99" s="130"/>
      <c r="T99" s="130"/>
      <c r="U99" s="130"/>
      <c r="V99" s="130"/>
      <c r="W99" s="130"/>
    </row>
    <row r="100" spans="1:23" ht="90.65" customHeight="1" thickTop="1">
      <c r="A100" s="13"/>
      <c r="B100" s="865" t="str">
        <f>IF('Priorities &amp; Strategies'!$D21="Awaiting prioritisation. 
Click here to select priority in Part A.","No priority assigned",'Priorities &amp; Strategies'!$D21)</f>
        <v>No priority assigned</v>
      </c>
      <c r="C100" s="865"/>
      <c r="D100" s="159"/>
      <c r="E100" s="861" t="str">
        <f>IF('Strategies - Supervisor 2'!B18="Enter high level strategy here","No strategies or actions recorded",'Strategies - Supervisor 2'!B18)</f>
        <v>No strategies or actions recorded</v>
      </c>
      <c r="F100" s="862"/>
      <c r="G100" s="861" t="str">
        <f>IF('Strategies - Supervisor 2'!C18="Enter related actions here","",'Strategies - Supervisor 2'!C18)</f>
        <v/>
      </c>
      <c r="H100" s="865"/>
      <c r="I100" s="862"/>
      <c r="J100" s="871" t="str">
        <f>IF(E100="No strategy or actions entered","",IF('Strategies - Supervisor 2'!I18="","",'Strategies - Supervisor 2'!I18))</f>
        <v/>
      </c>
      <c r="K100" s="873" t="str">
        <f>IF(E100="No strategy or actions entered","",IF('Strategies - Supervisor 2'!K18="","",'Strategies - Supervisor 2'!K18))</f>
        <v/>
      </c>
      <c r="L100" s="2"/>
      <c r="M100" s="130"/>
      <c r="N100" s="130"/>
      <c r="O100" s="130"/>
      <c r="P100" s="130"/>
      <c r="Q100" s="130"/>
      <c r="R100" s="130"/>
      <c r="S100" s="130"/>
      <c r="T100" s="130"/>
      <c r="U100" s="130"/>
      <c r="V100" s="130"/>
      <c r="W100" s="130"/>
    </row>
    <row r="101" spans="1:23" ht="24" customHeight="1" thickBot="1">
      <c r="A101" s="13"/>
      <c r="B101" s="483" t="s">
        <v>151</v>
      </c>
      <c r="C101" s="159"/>
      <c r="D101" s="159"/>
      <c r="E101" s="863"/>
      <c r="F101" s="864"/>
      <c r="G101" s="863"/>
      <c r="H101" s="866"/>
      <c r="I101" s="864"/>
      <c r="J101" s="872"/>
      <c r="K101" s="874"/>
      <c r="L101" s="2"/>
      <c r="M101" s="130"/>
      <c r="N101" s="130"/>
      <c r="O101" s="130"/>
      <c r="P101" s="130"/>
      <c r="Q101" s="130"/>
      <c r="R101" s="130"/>
      <c r="S101" s="130"/>
      <c r="T101" s="130"/>
      <c r="U101" s="130"/>
      <c r="V101" s="130"/>
      <c r="W101" s="130"/>
    </row>
    <row r="102" spans="1:23" ht="114.65" customHeight="1" thickTop="1" thickBot="1">
      <c r="A102" s="13"/>
      <c r="B102" s="870" t="str">
        <f>IF('Priorities &amp; Strategies'!$E21="No rationale recorded.
Click here to enter response in Part A.","No rationale recorded",'Priorities &amp; Strategies'!$E21)</f>
        <v>No rationale recorded</v>
      </c>
      <c r="C102" s="870"/>
      <c r="D102" s="159"/>
      <c r="E102" s="875" t="str">
        <f>IF('Strategies - Supervisor 2'!B20="Enter high level strategy here","",'Strategies - Supervisor 2'!B20)</f>
        <v/>
      </c>
      <c r="F102" s="875"/>
      <c r="G102" s="875" t="str">
        <f>IF('Strategies - Supervisor 2'!C20="Enter related actions here","",'Strategies - Supervisor 2'!C20)</f>
        <v/>
      </c>
      <c r="H102" s="875"/>
      <c r="I102" s="875"/>
      <c r="J102" s="278" t="str">
        <f>IF(E102="No strategy or actions entered","",IF('Strategies - Supervisor 2'!I20="","",'Strategies - Supervisor 2'!I20))</f>
        <v/>
      </c>
      <c r="K102" s="160" t="str">
        <f>IF(E102="No strategy or actions entered","",IF('Strategies - Supervisor 2'!K20="","",'Strategies - Supervisor 2'!K20))</f>
        <v/>
      </c>
      <c r="L102" s="2"/>
      <c r="M102" s="130"/>
      <c r="N102" s="130"/>
      <c r="O102" s="130"/>
      <c r="P102" s="130"/>
      <c r="Q102" s="130"/>
      <c r="R102" s="130"/>
      <c r="S102" s="130"/>
      <c r="T102" s="130"/>
      <c r="U102" s="130"/>
      <c r="V102" s="130"/>
      <c r="W102" s="130"/>
    </row>
    <row r="103" spans="1:23" ht="114.65" customHeight="1" thickTop="1" thickBot="1">
      <c r="A103" s="13"/>
      <c r="B103" s="866"/>
      <c r="C103" s="866"/>
      <c r="D103" s="161"/>
      <c r="E103" s="875" t="str">
        <f>IF('Strategies - Supervisor 2'!B22="Enter high level strategy here","",'Strategies - Supervisor 2'!B22)</f>
        <v/>
      </c>
      <c r="F103" s="875"/>
      <c r="G103" s="875" t="str">
        <f>IF('Strategies - Supervisor 2'!C22="Enter related actions here","",'Strategies - Supervisor 2'!C22)</f>
        <v/>
      </c>
      <c r="H103" s="875"/>
      <c r="I103" s="875"/>
      <c r="J103" s="278" t="str">
        <f>IF(E103="No strategy or actions entered","",IF('Strategies - Supervisor 2'!I22="","",'Strategies - Supervisor 2'!I22))</f>
        <v/>
      </c>
      <c r="K103" s="160" t="str">
        <f>IF(E103="No strategy or actions entered","",IF('Strategies - Supervisor 2'!K22="","",'Strategies - Supervisor 2'!K22))</f>
        <v/>
      </c>
      <c r="L103" s="2"/>
      <c r="M103" s="130"/>
      <c r="N103" s="130"/>
      <c r="O103" s="130"/>
      <c r="P103" s="130"/>
      <c r="Q103" s="130"/>
      <c r="R103" s="130"/>
      <c r="S103" s="130"/>
      <c r="T103" s="130"/>
      <c r="U103" s="130"/>
      <c r="V103" s="130"/>
      <c r="W103" s="130"/>
    </row>
    <row r="104" spans="1:23" s="131" customFormat="1" ht="25" customHeight="1" thickTop="1">
      <c r="B104" s="162"/>
      <c r="C104" s="163"/>
      <c r="D104" s="163"/>
      <c r="E104" s="163"/>
      <c r="F104" s="164"/>
      <c r="G104" s="163"/>
      <c r="H104" s="163"/>
      <c r="I104" s="163"/>
      <c r="J104" s="163"/>
      <c r="K104" s="165"/>
    </row>
    <row r="105" spans="1:23" s="131" customFormat="1" ht="33" customHeight="1">
      <c r="B105" s="869" t="s">
        <v>528</v>
      </c>
      <c r="C105" s="869"/>
      <c r="D105" s="456"/>
      <c r="E105" s="456"/>
      <c r="F105" s="473"/>
      <c r="G105" s="614"/>
      <c r="H105" s="614"/>
      <c r="I105" s="614"/>
      <c r="J105" s="492"/>
      <c r="K105" s="492"/>
    </row>
    <row r="106" spans="1:23" ht="28" customHeight="1" thickBot="1">
      <c r="A106" s="2"/>
      <c r="B106" s="867" t="str">
        <f>'Priorities &amp; Strategies'!B22</f>
        <v>Supervisors have the capabilities to perform their roles</v>
      </c>
      <c r="C106" s="867"/>
      <c r="D106" s="867"/>
      <c r="E106" s="867"/>
      <c r="F106" s="867"/>
      <c r="G106" s="867"/>
      <c r="H106" s="484"/>
      <c r="I106" s="484"/>
      <c r="J106" s="484"/>
      <c r="K106" s="484"/>
      <c r="L106" s="2"/>
      <c r="M106" s="130"/>
      <c r="N106" s="130"/>
      <c r="O106" s="130"/>
      <c r="P106" s="130"/>
      <c r="Q106" s="130"/>
      <c r="R106" s="130"/>
      <c r="S106" s="130"/>
      <c r="T106" s="130"/>
      <c r="U106" s="130"/>
      <c r="V106" s="130"/>
      <c r="W106" s="130"/>
    </row>
    <row r="107" spans="1:23" ht="24.65" customHeight="1" thickTop="1" thickBot="1">
      <c r="A107" s="2"/>
      <c r="B107" s="490" t="s">
        <v>399</v>
      </c>
      <c r="C107" s="868"/>
      <c r="D107" s="868"/>
      <c r="E107" s="479" t="s">
        <v>13</v>
      </c>
      <c r="F107" s="480"/>
      <c r="G107" s="479" t="s">
        <v>471</v>
      </c>
      <c r="H107" s="481"/>
      <c r="I107" s="481"/>
      <c r="J107" s="482" t="s">
        <v>250</v>
      </c>
      <c r="K107" s="482" t="s">
        <v>189</v>
      </c>
      <c r="L107" s="2"/>
      <c r="M107" s="130"/>
      <c r="N107" s="130"/>
      <c r="O107" s="130"/>
      <c r="P107" s="130"/>
      <c r="Q107" s="130"/>
      <c r="R107" s="130"/>
      <c r="S107" s="130"/>
      <c r="T107" s="130"/>
      <c r="U107" s="130"/>
      <c r="V107" s="130"/>
      <c r="W107" s="130"/>
    </row>
    <row r="108" spans="1:23" ht="90.65" customHeight="1" thickTop="1">
      <c r="A108" s="13"/>
      <c r="B108" s="865" t="str">
        <f>IF('Priorities &amp; Strategies'!$D22="Awaiting prioritisation. 
Click here to select priority in Part A.","No priority assigned",'Priorities &amp; Strategies'!$D22)</f>
        <v>No priority assigned</v>
      </c>
      <c r="C108" s="865"/>
      <c r="D108" s="159"/>
      <c r="E108" s="861" t="str">
        <f>IF('Strategies - Supervisor 3'!B17="Enter high level strategy here","No strategies or actions recorded",'Strategies - Supervisor 3'!B17)</f>
        <v>No strategies or actions recorded</v>
      </c>
      <c r="F108" s="862"/>
      <c r="G108" s="861" t="str">
        <f>IF('Strategies - Supervisor 3'!C17="Enter related actions here","",'Strategies - Supervisor 3'!C17)</f>
        <v/>
      </c>
      <c r="H108" s="865"/>
      <c r="I108" s="862"/>
      <c r="J108" s="871" t="str">
        <f>IF(E108="No strategy or actions entered","", IF('Strategies - Supervisor 3'!I17 = "", "", 'Strategies - Supervisor 3'!I17))</f>
        <v/>
      </c>
      <c r="K108" s="873" t="str">
        <f>IF(E108="No strategy or actions entered","", IF('Strategies - Supervisor 3'!K17 = "", "", 'Strategies - Supervisor 3'!K17))</f>
        <v/>
      </c>
      <c r="L108" s="2"/>
      <c r="M108" s="130"/>
      <c r="N108" s="130"/>
      <c r="O108" s="130"/>
      <c r="P108" s="130"/>
      <c r="Q108" s="130"/>
      <c r="R108" s="130"/>
      <c r="S108" s="130"/>
      <c r="T108" s="130"/>
      <c r="U108" s="130"/>
      <c r="V108" s="130"/>
      <c r="W108" s="130"/>
    </row>
    <row r="109" spans="1:23" ht="24" customHeight="1" thickBot="1">
      <c r="A109" s="13"/>
      <c r="B109" s="483" t="s">
        <v>151</v>
      </c>
      <c r="C109" s="159"/>
      <c r="D109" s="159"/>
      <c r="E109" s="863"/>
      <c r="F109" s="864"/>
      <c r="G109" s="863"/>
      <c r="H109" s="866"/>
      <c r="I109" s="864"/>
      <c r="J109" s="872"/>
      <c r="K109" s="874"/>
      <c r="L109" s="2"/>
      <c r="M109" s="130"/>
      <c r="N109" s="130"/>
      <c r="O109" s="130"/>
      <c r="P109" s="130"/>
      <c r="Q109" s="130"/>
      <c r="R109" s="130"/>
      <c r="S109" s="130"/>
      <c r="T109" s="130"/>
      <c r="U109" s="130"/>
      <c r="V109" s="130"/>
      <c r="W109" s="130"/>
    </row>
    <row r="110" spans="1:23" ht="114.65" customHeight="1" thickTop="1" thickBot="1">
      <c r="A110" s="13"/>
      <c r="B110" s="870" t="str">
        <f>IF('Priorities &amp; Strategies'!$E22="No rationale recorded.
Click here to enter response in Part A.","No rationale recorded",'Priorities &amp; Strategies'!$E22)</f>
        <v>No rationale recorded</v>
      </c>
      <c r="C110" s="870"/>
      <c r="D110" s="159"/>
      <c r="E110" s="875" t="str">
        <f>IF('Strategies - Supervisor 3'!B19="Enter high level strategy here","",'Strategies - Supervisor 3'!B19)</f>
        <v/>
      </c>
      <c r="F110" s="875"/>
      <c r="G110" s="875" t="str">
        <f>IF('Strategies - Supervisor 3'!C19="Enter related actions here","",'Strategies - Supervisor 3'!C19)</f>
        <v/>
      </c>
      <c r="H110" s="875"/>
      <c r="I110" s="875"/>
      <c r="J110" s="278" t="str">
        <f>IF(E110="No strategy or actions entered","", IF('Strategies - Supervisor 3'!I19 = "", "", 'Strategies - Supervisor 3'!I19))</f>
        <v/>
      </c>
      <c r="K110" s="160" t="str">
        <f>IF(E110="No strategy or actions entered","", IF('Strategies - Supervisor 3'!K19 = "", "", 'Strategies - Supervisor 3'!K19))</f>
        <v/>
      </c>
      <c r="L110" s="2"/>
      <c r="M110" s="130"/>
      <c r="N110" s="130"/>
      <c r="O110" s="130"/>
      <c r="P110" s="130"/>
      <c r="Q110" s="130"/>
      <c r="R110" s="130"/>
      <c r="S110" s="130"/>
      <c r="T110" s="130"/>
      <c r="U110" s="130"/>
      <c r="V110" s="130"/>
      <c r="W110" s="130"/>
    </row>
    <row r="111" spans="1:23" ht="114.65" customHeight="1" thickTop="1" thickBot="1">
      <c r="A111" s="13"/>
      <c r="B111" s="866"/>
      <c r="C111" s="866"/>
      <c r="D111" s="161"/>
      <c r="E111" s="875" t="str">
        <f>IF('Strategies - Supervisor 3'!B21="Enter high level strategy here","",'Strategies - Supervisor 3'!B21)</f>
        <v/>
      </c>
      <c r="F111" s="875"/>
      <c r="G111" s="875" t="str">
        <f>IF('Strategies - Supervisor 3'!C21="Enter related actions here","",'Strategies - Supervisor 3'!C21)</f>
        <v/>
      </c>
      <c r="H111" s="875"/>
      <c r="I111" s="875"/>
      <c r="J111" s="278" t="str">
        <f>IF(E111="No strategy or actions entered","", IF('Strategies - Supervisor 3'!I21 = "", "", 'Strategies - Supervisor 3'!I21))</f>
        <v/>
      </c>
      <c r="K111" s="160" t="str">
        <f>IF(E111="No strategy or actions entered","", IF('Strategies - Supervisor 3'!K21 = "", "", 'Strategies - Supervisor 3'!K21))</f>
        <v/>
      </c>
      <c r="L111" s="2"/>
      <c r="M111" s="130"/>
      <c r="N111" s="130"/>
      <c r="O111" s="130"/>
      <c r="P111" s="130"/>
      <c r="Q111" s="130"/>
      <c r="R111" s="130"/>
      <c r="S111" s="130"/>
      <c r="T111" s="130"/>
      <c r="U111" s="130"/>
      <c r="V111" s="130"/>
      <c r="W111" s="130"/>
    </row>
    <row r="112" spans="1:23" s="131" customFormat="1" ht="25" customHeight="1" thickTop="1">
      <c r="B112" s="162"/>
      <c r="C112" s="163"/>
      <c r="D112" s="163"/>
      <c r="E112" s="163"/>
      <c r="F112" s="164"/>
      <c r="G112" s="163"/>
      <c r="H112" s="163"/>
      <c r="I112" s="163"/>
      <c r="J112" s="163"/>
      <c r="K112" s="165"/>
    </row>
    <row r="113" spans="1:23" ht="28" customHeight="1" thickBot="1">
      <c r="A113" s="2"/>
      <c r="B113" s="867" t="str">
        <f>'Priorities &amp; Strategies'!B23</f>
        <v>Our organisation has relationships, policies and systems in place to support a capable workforce</v>
      </c>
      <c r="C113" s="867"/>
      <c r="D113" s="867"/>
      <c r="E113" s="867"/>
      <c r="F113" s="867"/>
      <c r="G113" s="867"/>
      <c r="H113" s="484"/>
      <c r="I113" s="484"/>
      <c r="J113" s="484"/>
      <c r="K113" s="484"/>
      <c r="L113" s="2"/>
      <c r="M113" s="130"/>
      <c r="N113" s="130"/>
      <c r="O113" s="130"/>
      <c r="P113" s="130"/>
      <c r="Q113" s="130"/>
      <c r="R113" s="130"/>
      <c r="S113" s="130"/>
      <c r="T113" s="130"/>
      <c r="U113" s="130"/>
      <c r="V113" s="130"/>
      <c r="W113" s="130"/>
    </row>
    <row r="114" spans="1:23" ht="24.65" customHeight="1" thickTop="1" thickBot="1">
      <c r="A114" s="2"/>
      <c r="B114" s="490" t="s">
        <v>399</v>
      </c>
      <c r="C114" s="868"/>
      <c r="D114" s="868"/>
      <c r="E114" s="479" t="s">
        <v>13</v>
      </c>
      <c r="F114" s="480"/>
      <c r="G114" s="479" t="s">
        <v>471</v>
      </c>
      <c r="H114" s="481"/>
      <c r="I114" s="481"/>
      <c r="J114" s="482" t="s">
        <v>250</v>
      </c>
      <c r="K114" s="482" t="s">
        <v>189</v>
      </c>
      <c r="L114" s="2"/>
      <c r="M114" s="130"/>
      <c r="N114" s="130"/>
      <c r="O114" s="130"/>
      <c r="P114" s="130"/>
      <c r="Q114" s="130"/>
      <c r="R114" s="130"/>
      <c r="S114" s="130"/>
      <c r="T114" s="130"/>
      <c r="U114" s="130"/>
      <c r="V114" s="130"/>
      <c r="W114" s="130"/>
    </row>
    <row r="115" spans="1:23" ht="90.65" customHeight="1" thickTop="1">
      <c r="A115" s="13"/>
      <c r="B115" s="865" t="str">
        <f>IF('Priorities &amp; Strategies'!$D23="Awaiting prioritisation. 
Click here to select priority in Part A.","No priority assigned",'Priorities &amp; Strategies'!$D23)</f>
        <v>No priority assigned</v>
      </c>
      <c r="C115" s="865"/>
      <c r="D115" s="159"/>
      <c r="E115" s="861" t="str">
        <f>IF('Strategies - Supervisor 4'!B18="Enter high level strategy here","No strategies or actions recorded",'Strategies - Supervisor 4'!B18)</f>
        <v>No strategies or actions recorded</v>
      </c>
      <c r="F115" s="862"/>
      <c r="G115" s="861" t="str">
        <f>IF('Strategies - Supervisor 4'!C18="Enter related actions here","",'Strategies - Supervisor 4'!C18)</f>
        <v/>
      </c>
      <c r="H115" s="865"/>
      <c r="I115" s="862"/>
      <c r="J115" s="871" t="str">
        <f>IF(E115="No strategy or actions entered","", IF('Strategies - Supervisor 4'!I18 = "","",'Strategies - Supervisor 4'!I18))</f>
        <v/>
      </c>
      <c r="K115" s="873" t="str">
        <f>IF(E115="No strategy or actions entered","", IF('Strategies - Supervisor 4'!K18 = "","",'Strategies - Supervisor 4'!K18))</f>
        <v/>
      </c>
      <c r="L115" s="2"/>
      <c r="M115" s="130"/>
      <c r="N115" s="130"/>
      <c r="O115" s="130"/>
      <c r="P115" s="130"/>
      <c r="Q115" s="130"/>
      <c r="R115" s="130"/>
      <c r="S115" s="130"/>
      <c r="T115" s="130"/>
      <c r="U115" s="130"/>
      <c r="V115" s="130"/>
      <c r="W115" s="130"/>
    </row>
    <row r="116" spans="1:23" ht="24" customHeight="1" thickBot="1">
      <c r="A116" s="13"/>
      <c r="B116" s="483" t="s">
        <v>151</v>
      </c>
      <c r="C116" s="159"/>
      <c r="D116" s="159"/>
      <c r="E116" s="863"/>
      <c r="F116" s="864"/>
      <c r="G116" s="863"/>
      <c r="H116" s="866"/>
      <c r="I116" s="864"/>
      <c r="J116" s="872"/>
      <c r="K116" s="874"/>
      <c r="L116" s="2"/>
      <c r="M116" s="130"/>
      <c r="N116" s="130"/>
      <c r="O116" s="130"/>
      <c r="P116" s="130"/>
      <c r="Q116" s="130"/>
      <c r="R116" s="130"/>
      <c r="S116" s="130"/>
      <c r="T116" s="130"/>
      <c r="U116" s="130"/>
      <c r="V116" s="130"/>
      <c r="W116" s="130"/>
    </row>
    <row r="117" spans="1:23" ht="114.65" customHeight="1" thickTop="1" thickBot="1">
      <c r="A117" s="13"/>
      <c r="B117" s="870" t="str">
        <f>IF('Priorities &amp; Strategies'!$E23="No rationale recorded.
Click here to enter response in Part A.","No rationale recorded",'Priorities &amp; Strategies'!$E23)</f>
        <v>No rationale recorded</v>
      </c>
      <c r="C117" s="870"/>
      <c r="D117" s="159"/>
      <c r="E117" s="875" t="str">
        <f>IF('Strategies - Supervisor 4'!B20="Enter high level strategy here","",'Strategies - Supervisor 4'!B20)</f>
        <v/>
      </c>
      <c r="F117" s="875"/>
      <c r="G117" s="875" t="str">
        <f>IF('Strategies - Supervisor 4'!C20="Enter related actions here","",'Strategies - Supervisor 4'!C20)</f>
        <v/>
      </c>
      <c r="H117" s="875"/>
      <c r="I117" s="875"/>
      <c r="J117" s="278" t="str">
        <f>IF(E117="No strategy or actions entered","", IF('Strategies - Supervisor 4'!I20 = "","",'Strategies - Supervisor 4'!I20))</f>
        <v/>
      </c>
      <c r="K117" s="160" t="str">
        <f>IF(E117="No strategy or actions entered","", IF('Strategies - Supervisor 4'!K20 = "","",'Strategies - Supervisor 4'!K20))</f>
        <v/>
      </c>
      <c r="L117" s="2"/>
      <c r="M117" s="130"/>
      <c r="N117" s="130"/>
      <c r="O117" s="130"/>
      <c r="P117" s="130"/>
      <c r="Q117" s="130"/>
      <c r="R117" s="130"/>
      <c r="S117" s="130"/>
      <c r="T117" s="130"/>
      <c r="U117" s="130"/>
      <c r="V117" s="130"/>
      <c r="W117" s="130"/>
    </row>
    <row r="118" spans="1:23" ht="114.65" customHeight="1" thickTop="1" thickBot="1">
      <c r="A118" s="13"/>
      <c r="B118" s="866"/>
      <c r="C118" s="866"/>
      <c r="D118" s="161"/>
      <c r="E118" s="875" t="str">
        <f>IF('Strategies - Supervisor 4'!B22="Enter high level strategy here","",'Strategies - Supervisor 4'!B22)</f>
        <v/>
      </c>
      <c r="F118" s="875"/>
      <c r="G118" s="875" t="str">
        <f>IF('Strategies - Supervisor 4'!C22="Enter related actions here","",'Strategies - Supervisor 4'!C22)</f>
        <v/>
      </c>
      <c r="H118" s="875"/>
      <c r="I118" s="875"/>
      <c r="J118" s="278" t="str">
        <f>IF(E118="No strategy or actions entered","", IF('Strategies - Supervisor 4'!I22 = "","",'Strategies - Supervisor 4'!I22))</f>
        <v/>
      </c>
      <c r="K118" s="160" t="str">
        <f>IF(E118="No strategy or actions entered","", IF('Strategies - Supervisor 4'!K22 = "","",'Strategies - Supervisor 4'!K22))</f>
        <v/>
      </c>
      <c r="L118" s="2"/>
      <c r="M118" s="130"/>
      <c r="N118" s="130"/>
      <c r="O118" s="130"/>
      <c r="P118" s="130"/>
      <c r="Q118" s="130"/>
      <c r="R118" s="130"/>
      <c r="S118" s="130"/>
      <c r="T118" s="130"/>
      <c r="U118" s="130"/>
      <c r="V118" s="130"/>
      <c r="W118" s="130"/>
    </row>
    <row r="119" spans="1:23" s="131" customFormat="1" ht="25" customHeight="1" thickTop="1">
      <c r="B119" s="162"/>
      <c r="C119" s="163"/>
      <c r="D119" s="163"/>
      <c r="E119" s="163"/>
      <c r="F119" s="164"/>
      <c r="G119" s="163"/>
      <c r="H119" s="163"/>
      <c r="I119" s="163"/>
      <c r="J119" s="163"/>
      <c r="K119" s="165"/>
    </row>
    <row r="120" spans="1:23" s="131" customFormat="1" ht="33" customHeight="1">
      <c r="B120" s="869" t="s">
        <v>528</v>
      </c>
      <c r="C120" s="869"/>
      <c r="D120" s="456"/>
      <c r="E120" s="456"/>
      <c r="F120" s="473"/>
      <c r="G120" s="614"/>
      <c r="H120" s="614"/>
      <c r="I120" s="614"/>
      <c r="J120" s="492"/>
      <c r="K120" s="492"/>
    </row>
    <row r="121" spans="1:23" ht="28" customHeight="1" thickBot="1">
      <c r="A121" s="2"/>
      <c r="B121" s="867" t="str">
        <f>'Priorities &amp; Strategies'!B24</f>
        <v>Our organisation regularly reviews evidence to support good practice</v>
      </c>
      <c r="C121" s="867"/>
      <c r="D121" s="867"/>
      <c r="E121" s="867"/>
      <c r="F121" s="867"/>
      <c r="G121" s="867"/>
      <c r="H121" s="484"/>
      <c r="I121" s="484"/>
      <c r="J121" s="484"/>
      <c r="K121" s="484"/>
      <c r="L121" s="2"/>
      <c r="M121" s="130"/>
      <c r="N121" s="130"/>
      <c r="O121" s="130"/>
      <c r="P121" s="130"/>
      <c r="Q121" s="130"/>
      <c r="R121" s="130"/>
      <c r="S121" s="130"/>
      <c r="T121" s="130"/>
      <c r="U121" s="130"/>
      <c r="V121" s="130"/>
      <c r="W121" s="130"/>
    </row>
    <row r="122" spans="1:23" ht="24.65" customHeight="1" thickTop="1" thickBot="1">
      <c r="A122" s="2"/>
      <c r="B122" s="490" t="s">
        <v>399</v>
      </c>
      <c r="C122" s="868"/>
      <c r="D122" s="868"/>
      <c r="E122" s="479" t="s">
        <v>13</v>
      </c>
      <c r="F122" s="480"/>
      <c r="G122" s="479" t="s">
        <v>471</v>
      </c>
      <c r="H122" s="481"/>
      <c r="I122" s="481"/>
      <c r="J122" s="482" t="s">
        <v>250</v>
      </c>
      <c r="K122" s="482" t="s">
        <v>189</v>
      </c>
      <c r="L122" s="2"/>
      <c r="M122" s="130"/>
      <c r="N122" s="130"/>
      <c r="O122" s="130"/>
      <c r="P122" s="130"/>
      <c r="Q122" s="130"/>
      <c r="R122" s="130"/>
      <c r="S122" s="130"/>
      <c r="T122" s="130"/>
      <c r="U122" s="130"/>
      <c r="V122" s="130"/>
      <c r="W122" s="130"/>
    </row>
    <row r="123" spans="1:23" ht="90.65" customHeight="1" thickTop="1">
      <c r="A123" s="13"/>
      <c r="B123" s="865" t="str">
        <f>IF('Priorities &amp; Strategies'!$D24="Awaiting prioritisation. 
Click here to select priority in Part A.","No priority assigned",'Priorities &amp; Strategies'!$D24)</f>
        <v>No priority assigned</v>
      </c>
      <c r="C123" s="865"/>
      <c r="D123" s="159"/>
      <c r="E123" s="861" t="str">
        <f>IF('Strategies - Supervisor 5'!B21="Enter high level strategy here","No strategies or actions recorded",'Strategies - Supervisor 5'!B21)</f>
        <v>No strategies or actions recorded</v>
      </c>
      <c r="F123" s="862"/>
      <c r="G123" s="861" t="str">
        <f>IF('Strategies - Supervisor 5'!C21="Enter related actions here","",'Strategies - Supervisor 5'!C21)</f>
        <v/>
      </c>
      <c r="H123" s="865"/>
      <c r="I123" s="862"/>
      <c r="J123" s="871" t="str">
        <f>IF(E123="No strategy or actions entered","", IF('Strategies - Supervisor 5'!I21 = "","",'Strategies - Supervisor 5'!I21))</f>
        <v/>
      </c>
      <c r="K123" s="873" t="str">
        <f>IF(E123="No strategy or actions entered","", IF('Strategies - Supervisor 5'!K21 = "","",'Strategies - Supervisor 5'!K21))</f>
        <v/>
      </c>
      <c r="L123" s="2"/>
      <c r="M123" s="130"/>
      <c r="N123" s="130"/>
      <c r="O123" s="130"/>
      <c r="P123" s="130"/>
      <c r="Q123" s="130"/>
      <c r="R123" s="130"/>
      <c r="S123" s="130"/>
      <c r="T123" s="130"/>
      <c r="U123" s="130"/>
      <c r="V123" s="130"/>
      <c r="W123" s="130"/>
    </row>
    <row r="124" spans="1:23" ht="24" customHeight="1" thickBot="1">
      <c r="A124" s="13"/>
      <c r="B124" s="483" t="s">
        <v>151</v>
      </c>
      <c r="C124" s="159"/>
      <c r="D124" s="159"/>
      <c r="E124" s="863"/>
      <c r="F124" s="864"/>
      <c r="G124" s="863"/>
      <c r="H124" s="866"/>
      <c r="I124" s="864"/>
      <c r="J124" s="872"/>
      <c r="K124" s="874"/>
      <c r="L124" s="2"/>
      <c r="M124" s="130"/>
      <c r="N124" s="130"/>
      <c r="O124" s="130"/>
      <c r="P124" s="130"/>
      <c r="Q124" s="130"/>
      <c r="R124" s="130"/>
      <c r="S124" s="130"/>
      <c r="T124" s="130"/>
      <c r="U124" s="130"/>
      <c r="V124" s="130"/>
      <c r="W124" s="130"/>
    </row>
    <row r="125" spans="1:23" ht="114.65" customHeight="1" thickTop="1" thickBot="1">
      <c r="A125" s="13"/>
      <c r="B125" s="870" t="str">
        <f>IF('Priorities &amp; Strategies'!$E24="No rationale recorded.
Click here to enter response in Part A.","No rationale recorded",'Priorities &amp; Strategies'!$E24)</f>
        <v>No rationale recorded</v>
      </c>
      <c r="C125" s="870"/>
      <c r="D125" s="159"/>
      <c r="E125" s="875" t="str">
        <f>IF('Strategies - Supervisor 5'!B23="Enter high level strategy here","",'Strategies - Supervisor 5'!B23)</f>
        <v/>
      </c>
      <c r="F125" s="875"/>
      <c r="G125" s="875" t="str">
        <f>IF('Strategies - Supervisor 5'!C23="Enter related actions here","",'Strategies - Supervisor 5'!C23)</f>
        <v/>
      </c>
      <c r="H125" s="875"/>
      <c r="I125" s="875"/>
      <c r="J125" s="278" t="str">
        <f>IF(E125="No strategy or actions entered","", IF('Strategies - Supervisor 5'!I23 = "","",'Strategies - Supervisor 5'!I23))</f>
        <v/>
      </c>
      <c r="K125" s="160" t="str">
        <f>IF(E125="No strategy or actions entered","", IF('Strategies - Supervisor 5'!K23 = "","",'Strategies - Supervisor 5'!K23))</f>
        <v/>
      </c>
      <c r="L125" s="2"/>
      <c r="M125" s="130"/>
      <c r="N125" s="130"/>
      <c r="O125" s="130"/>
      <c r="P125" s="130"/>
      <c r="Q125" s="130"/>
      <c r="R125" s="130"/>
      <c r="S125" s="130"/>
      <c r="T125" s="130"/>
      <c r="U125" s="130"/>
      <c r="V125" s="130"/>
      <c r="W125" s="130"/>
    </row>
    <row r="126" spans="1:23" ht="114.65" customHeight="1" thickTop="1" thickBot="1">
      <c r="A126" s="13"/>
      <c r="B126" s="870"/>
      <c r="C126" s="870"/>
      <c r="D126" s="159"/>
      <c r="E126" s="875" t="str">
        <f>IF('Strategies - Supervisor 5'!B25="Enter high level strategy here","",'Strategies - Supervisor 5'!B25)</f>
        <v/>
      </c>
      <c r="F126" s="875"/>
      <c r="G126" s="875" t="str">
        <f>IF('Strategies - Supervisor 5'!C25="Enter related actions here","",'Strategies - Supervisor 5'!C25)</f>
        <v/>
      </c>
      <c r="H126" s="875"/>
      <c r="I126" s="875"/>
      <c r="J126" s="278" t="str">
        <f>IF(E126="No strategy or actions entered","", IF('Strategies - Supervisor 5'!I25 = "","",'Strategies - Supervisor 5'!I25))</f>
        <v/>
      </c>
      <c r="K126" s="160" t="str">
        <f>IF(E126="No strategy or actions entered","", IF('Strategies - Supervisor 5'!K25 = "","",'Strategies - Supervisor 5'!K25))</f>
        <v/>
      </c>
      <c r="L126" s="2"/>
      <c r="M126" s="130"/>
      <c r="N126" s="130"/>
      <c r="O126" s="130"/>
      <c r="P126" s="130"/>
      <c r="Q126" s="130"/>
      <c r="R126" s="130"/>
      <c r="S126" s="130"/>
      <c r="T126" s="130"/>
      <c r="U126" s="130"/>
      <c r="V126" s="130"/>
      <c r="W126" s="130"/>
    </row>
    <row r="127" spans="1:23" ht="25" customHeight="1" thickTop="1">
      <c r="A127" s="2"/>
      <c r="B127" s="2"/>
      <c r="C127" s="2"/>
      <c r="D127" s="2"/>
      <c r="E127" s="2"/>
      <c r="F127" s="2"/>
      <c r="G127" s="2"/>
      <c r="H127" s="2"/>
      <c r="I127" s="2"/>
      <c r="J127" s="2"/>
      <c r="K127" s="2"/>
      <c r="L127" s="2"/>
      <c r="M127" s="130"/>
      <c r="N127" s="130"/>
      <c r="O127" s="130"/>
      <c r="P127" s="130"/>
      <c r="Q127" s="130"/>
      <c r="R127" s="130"/>
      <c r="S127" s="130"/>
      <c r="T127" s="130"/>
      <c r="U127" s="130"/>
      <c r="V127" s="130"/>
      <c r="W127" s="130"/>
    </row>
    <row r="128" spans="1:23" ht="32.5" customHeight="1">
      <c r="A128" s="2"/>
      <c r="B128" s="813" t="s">
        <v>318</v>
      </c>
      <c r="C128" s="813"/>
      <c r="D128" s="813"/>
      <c r="E128" s="813"/>
      <c r="F128" s="166"/>
      <c r="G128" s="166"/>
      <c r="H128" s="166"/>
      <c r="I128" s="166"/>
      <c r="J128" s="166"/>
      <c r="K128" s="166"/>
      <c r="L128" s="2"/>
      <c r="M128" s="130"/>
      <c r="N128" s="130"/>
      <c r="O128" s="130"/>
      <c r="P128" s="130"/>
      <c r="Q128" s="130"/>
      <c r="R128" s="130"/>
      <c r="S128" s="130"/>
      <c r="T128" s="130"/>
      <c r="U128" s="130"/>
      <c r="V128" s="130"/>
      <c r="W128" s="130"/>
    </row>
    <row r="129" spans="1:23" ht="28" customHeight="1">
      <c r="A129" s="2"/>
      <c r="B129" s="726" t="s">
        <v>152</v>
      </c>
      <c r="C129" s="726"/>
      <c r="D129" s="726"/>
      <c r="E129" s="726"/>
      <c r="F129" s="726"/>
      <c r="G129" s="726"/>
      <c r="H129" s="726"/>
      <c r="I129" s="726"/>
      <c r="J129" s="726"/>
      <c r="K129" s="726"/>
      <c r="L129" s="2"/>
      <c r="M129" s="130"/>
      <c r="N129" s="130"/>
      <c r="O129" s="130"/>
      <c r="P129" s="130"/>
      <c r="Q129" s="130"/>
      <c r="R129" s="130"/>
      <c r="S129" s="130"/>
      <c r="T129" s="130"/>
      <c r="U129" s="130"/>
      <c r="V129" s="130"/>
      <c r="W129" s="130"/>
    </row>
    <row r="130" spans="1:23" ht="25.5" customHeight="1">
      <c r="A130" s="2"/>
      <c r="B130" s="167"/>
      <c r="C130" s="167"/>
      <c r="D130" s="167"/>
      <c r="E130" s="167"/>
      <c r="F130" s="167"/>
      <c r="G130" s="167"/>
      <c r="H130" s="167"/>
      <c r="I130" s="167"/>
      <c r="J130" s="167"/>
      <c r="K130" s="167"/>
      <c r="L130" s="2"/>
      <c r="M130" s="130"/>
      <c r="N130" s="130"/>
      <c r="O130" s="130"/>
      <c r="P130" s="130"/>
      <c r="Q130" s="130"/>
      <c r="R130" s="130"/>
      <c r="S130" s="130"/>
      <c r="T130" s="130"/>
      <c r="U130" s="130"/>
      <c r="V130" s="130"/>
      <c r="W130" s="130"/>
    </row>
    <row r="131" spans="1:23" ht="60" customHeight="1" thickBot="1">
      <c r="A131" s="2"/>
      <c r="B131" s="881" t="str">
        <f>IF('Priorities &amp; Strategies'!$B28="No input recorded. Click here to enter response in Part B.","No workforce gaps recorded",'Priorities &amp; Strategies'!$B28)</f>
        <v>No workforce gaps recorded</v>
      </c>
      <c r="C131" s="881"/>
      <c r="D131" s="881"/>
      <c r="E131" s="881"/>
      <c r="F131" s="881"/>
      <c r="G131" s="881"/>
      <c r="H131" s="881"/>
      <c r="I131" s="881"/>
      <c r="J131" s="179"/>
      <c r="K131" s="168"/>
      <c r="L131" s="2"/>
      <c r="M131" s="130"/>
      <c r="N131" s="130"/>
      <c r="O131" s="130"/>
      <c r="P131" s="130"/>
      <c r="Q131" s="130"/>
      <c r="R131" s="130"/>
      <c r="S131" s="130"/>
      <c r="T131" s="130"/>
      <c r="U131" s="130"/>
      <c r="V131" s="130"/>
      <c r="W131" s="130"/>
    </row>
    <row r="132" spans="1:23" s="2" customFormat="1" ht="46" customHeight="1" thickTop="1">
      <c r="B132" s="159"/>
      <c r="C132" s="60"/>
      <c r="D132" s="60"/>
      <c r="E132" s="60"/>
      <c r="F132" s="60"/>
      <c r="G132" s="60"/>
      <c r="H132" s="60"/>
      <c r="I132" s="60"/>
      <c r="J132" s="60"/>
      <c r="K132" s="159"/>
    </row>
    <row r="133" spans="1:23" ht="60" customHeight="1">
      <c r="A133" s="2"/>
      <c r="B133" s="882" t="str">
        <f>IF('Priorities &amp; Strategies'!$B29="No input recorded. Click here to enter response in Part B.","",'Priorities &amp; Strategies'!$B29)</f>
        <v/>
      </c>
      <c r="C133" s="882"/>
      <c r="D133" s="882"/>
      <c r="E133" s="882"/>
      <c r="F133" s="882"/>
      <c r="G133" s="882"/>
      <c r="H133" s="882"/>
      <c r="I133" s="882"/>
      <c r="J133" s="37"/>
      <c r="K133" s="169"/>
      <c r="L133" s="2"/>
      <c r="M133" s="130"/>
      <c r="N133" s="130"/>
      <c r="O133" s="130"/>
      <c r="P133" s="130"/>
      <c r="Q133" s="130"/>
      <c r="R133" s="130"/>
      <c r="S133" s="130"/>
      <c r="T133" s="130"/>
      <c r="U133" s="130"/>
      <c r="V133" s="130"/>
      <c r="W133" s="130"/>
    </row>
    <row r="134" spans="1:23" s="2" customFormat="1" ht="46" customHeight="1" thickBot="1">
      <c r="B134" s="159"/>
      <c r="C134" s="60"/>
      <c r="D134" s="60"/>
      <c r="E134" s="60"/>
      <c r="F134" s="60"/>
      <c r="G134" s="60"/>
      <c r="H134" s="60"/>
      <c r="I134" s="60"/>
      <c r="J134" s="60"/>
      <c r="K134" s="159"/>
    </row>
    <row r="135" spans="1:23" ht="60" customHeight="1" thickTop="1" thickBot="1">
      <c r="A135" s="2"/>
      <c r="B135" s="883" t="str">
        <f>IF('Priorities &amp; Strategies'!$B30="No input recorded. Click here to enter response in Part B.","",'Priorities &amp; Strategies'!$B30)</f>
        <v/>
      </c>
      <c r="C135" s="884"/>
      <c r="D135" s="884"/>
      <c r="E135" s="884"/>
      <c r="F135" s="884"/>
      <c r="G135" s="884"/>
      <c r="H135" s="884"/>
      <c r="I135" s="884"/>
      <c r="J135" s="180"/>
      <c r="K135" s="170"/>
      <c r="L135" s="2"/>
      <c r="M135" s="130"/>
      <c r="N135" s="130"/>
      <c r="O135" s="130"/>
      <c r="P135" s="130"/>
      <c r="Q135" s="130"/>
      <c r="R135" s="130"/>
      <c r="S135" s="130"/>
      <c r="T135" s="130"/>
      <c r="U135" s="130"/>
      <c r="V135" s="130"/>
      <c r="W135" s="130"/>
    </row>
    <row r="136" spans="1:23" s="2" customFormat="1" ht="54.65" customHeight="1" thickTop="1">
      <c r="B136" s="159"/>
      <c r="C136" s="159"/>
      <c r="D136" s="159"/>
      <c r="E136" s="159"/>
      <c r="F136" s="159"/>
      <c r="G136" s="159"/>
      <c r="H136" s="159"/>
      <c r="I136" s="159"/>
      <c r="J136" s="159"/>
      <c r="K136" s="159"/>
    </row>
    <row r="137" spans="1:23" s="131" customFormat="1" ht="25" customHeight="1">
      <c r="B137" s="162"/>
      <c r="C137" s="163"/>
      <c r="D137" s="163"/>
      <c r="E137" s="171"/>
      <c r="F137" s="164"/>
      <c r="G137" s="163"/>
      <c r="H137" s="163"/>
      <c r="I137" s="163"/>
      <c r="J137" s="163"/>
      <c r="K137" s="165"/>
    </row>
    <row r="138" spans="1:23" ht="32.5" customHeight="1" thickBot="1">
      <c r="A138" s="2"/>
      <c r="B138" s="885" t="s">
        <v>531</v>
      </c>
      <c r="C138" s="885"/>
      <c r="D138" s="885"/>
      <c r="E138" s="172"/>
      <c r="F138" s="172"/>
      <c r="G138" s="172"/>
      <c r="H138" s="172"/>
      <c r="I138" s="172"/>
      <c r="J138" s="172"/>
      <c r="K138" s="172"/>
      <c r="L138" s="2"/>
      <c r="M138" s="130"/>
      <c r="N138" s="130"/>
      <c r="O138" s="130"/>
      <c r="P138" s="130"/>
      <c r="Q138" s="130"/>
      <c r="R138" s="130"/>
      <c r="S138" s="130"/>
      <c r="T138" s="130"/>
      <c r="U138" s="130"/>
      <c r="V138" s="130"/>
      <c r="W138" s="130"/>
    </row>
    <row r="139" spans="1:23" s="12" customFormat="1" ht="27.65" customHeight="1" thickTop="1" thickBot="1">
      <c r="A139" s="17"/>
      <c r="B139" s="247" t="str">
        <f>'Priorities &amp; Strategies'!$B$33</f>
        <v>Training</v>
      </c>
      <c r="C139" s="248"/>
      <c r="D139" s="248"/>
      <c r="E139" s="249"/>
      <c r="F139" s="250"/>
      <c r="G139" s="249"/>
      <c r="H139" s="251"/>
      <c r="I139" s="251"/>
      <c r="J139" s="252"/>
      <c r="K139" s="252"/>
      <c r="L139" s="17"/>
      <c r="M139" s="132"/>
      <c r="N139" s="132"/>
      <c r="O139" s="132"/>
      <c r="P139" s="132"/>
      <c r="Q139" s="132"/>
      <c r="R139" s="132"/>
      <c r="S139" s="132"/>
      <c r="T139" s="132"/>
      <c r="U139" s="132"/>
      <c r="V139" s="132"/>
      <c r="W139" s="132"/>
    </row>
    <row r="140" spans="1:23" s="2" customFormat="1" ht="25" customHeight="1" thickTop="1" thickBot="1">
      <c r="B140" s="880" t="s">
        <v>530</v>
      </c>
      <c r="C140" s="880"/>
      <c r="D140" s="253"/>
      <c r="E140" s="254" t="s">
        <v>13</v>
      </c>
      <c r="F140" s="255"/>
      <c r="G140" s="254" t="s">
        <v>471</v>
      </c>
      <c r="H140" s="256"/>
      <c r="I140" s="256"/>
      <c r="J140" s="257" t="s">
        <v>250</v>
      </c>
      <c r="K140" s="257" t="s">
        <v>189</v>
      </c>
    </row>
    <row r="141" spans="1:23" s="99" customFormat="1" ht="114.65" customHeight="1" thickTop="1" thickBot="1">
      <c r="A141" s="100"/>
      <c r="B141" s="865" t="str">
        <f>IF('Priorities &amp; Strategies'!$C33="No input recorded. Click here to enter response in Part B.","No training lever or focus recorded",'Priorities &amp; Strategies'!$C33)</f>
        <v>No training lever or focus recorded</v>
      </c>
      <c r="C141" s="865"/>
      <c r="D141" s="158"/>
      <c r="E141" s="875" t="str">
        <f>IF('Strategies - Training'!B14="Enter high level strategy here","No strategies or actions recorded",'Strategies - Training'!B14)</f>
        <v>No strategies or actions recorded</v>
      </c>
      <c r="F141" s="875"/>
      <c r="G141" s="875" t="str">
        <f>IF('Strategies - Training'!C14="Enter related actions here","",'Strategies - Training'!C14)</f>
        <v/>
      </c>
      <c r="H141" s="875"/>
      <c r="I141" s="875"/>
      <c r="J141" s="280" t="str">
        <f>IF('Strategies - Training'!I14= "", "", 'Strategies - Training'!I14)</f>
        <v/>
      </c>
      <c r="K141" s="281" t="str">
        <f>IF('Strategies - Training'!K14 = "", "", 'Strategies - Training'!K14)</f>
        <v/>
      </c>
      <c r="L141" s="100"/>
      <c r="M141" s="131"/>
      <c r="N141" s="131"/>
      <c r="O141" s="131"/>
      <c r="P141" s="131"/>
      <c r="Q141" s="131"/>
      <c r="R141" s="131"/>
      <c r="S141" s="131"/>
      <c r="T141" s="131"/>
      <c r="U141" s="131"/>
      <c r="V141" s="131"/>
      <c r="W141" s="131"/>
    </row>
    <row r="142" spans="1:23" s="99" customFormat="1" ht="114.65" customHeight="1" thickTop="1" thickBot="1">
      <c r="A142" s="100"/>
      <c r="B142" s="870"/>
      <c r="C142" s="870"/>
      <c r="D142" s="159"/>
      <c r="E142" s="875" t="str">
        <f>IF('Strategies - Training'!B16="Enter high level strategy here","",'Strategies - Training'!B16)</f>
        <v/>
      </c>
      <c r="F142" s="875"/>
      <c r="G142" s="875" t="str">
        <f>IF('Strategies - Training'!C16="Enter related actions here","",'Strategies - Training'!C16)</f>
        <v/>
      </c>
      <c r="H142" s="875"/>
      <c r="I142" s="875"/>
      <c r="J142" s="280" t="str">
        <f>IF('Strategies - Training'!I16= "", "", 'Strategies - Training'!I16)</f>
        <v/>
      </c>
      <c r="K142" s="281" t="str">
        <f>IF('Strategies - Training'!K16 = "", "", 'Strategies - Training'!K16)</f>
        <v/>
      </c>
      <c r="L142" s="100"/>
      <c r="M142" s="131"/>
      <c r="N142" s="131"/>
      <c r="O142" s="131"/>
      <c r="P142" s="131"/>
      <c r="Q142" s="131"/>
      <c r="R142" s="131"/>
      <c r="S142" s="131"/>
      <c r="T142" s="131"/>
      <c r="U142" s="131"/>
      <c r="V142" s="131"/>
      <c r="W142" s="131"/>
    </row>
    <row r="143" spans="1:23" s="99" customFormat="1" ht="114.65" customHeight="1" thickTop="1" thickBot="1">
      <c r="A143" s="100"/>
      <c r="B143" s="169"/>
      <c r="C143" s="169"/>
      <c r="D143" s="161"/>
      <c r="E143" s="875" t="str">
        <f>IF('Strategies - Training'!B18="Enter high level strategy here","",'Strategies - Training'!B18)</f>
        <v/>
      </c>
      <c r="F143" s="875"/>
      <c r="G143" s="875" t="str">
        <f>IF('Strategies - Training'!C18="Enter related actions here","",'Strategies - Training'!C18)</f>
        <v/>
      </c>
      <c r="H143" s="875"/>
      <c r="I143" s="875"/>
      <c r="J143" s="280" t="str">
        <f>IF('Strategies - Training'!I18= "", "", 'Strategies - Training'!I18)</f>
        <v/>
      </c>
      <c r="K143" s="281" t="str">
        <f>IF('Strategies - Training'!K18 = "", "", 'Strategies - Training'!K18)</f>
        <v/>
      </c>
      <c r="L143" s="100"/>
      <c r="M143" s="131"/>
      <c r="N143" s="131"/>
      <c r="O143" s="131"/>
      <c r="P143" s="131"/>
      <c r="Q143" s="131"/>
      <c r="R143" s="131"/>
      <c r="S143" s="131"/>
      <c r="T143" s="131"/>
      <c r="U143" s="131"/>
      <c r="V143" s="131"/>
      <c r="W143" s="131"/>
    </row>
    <row r="144" spans="1:23" s="131" customFormat="1" ht="25" customHeight="1" thickTop="1" thickBot="1">
      <c r="B144" s="162"/>
      <c r="C144" s="163"/>
      <c r="D144" s="163"/>
      <c r="E144" s="163"/>
      <c r="F144" s="164"/>
      <c r="G144" s="163"/>
      <c r="H144" s="163"/>
      <c r="I144" s="163"/>
      <c r="J144" s="163"/>
      <c r="K144" s="165"/>
    </row>
    <row r="145" spans="1:23" s="99" customFormat="1" ht="32.5" customHeight="1" thickTop="1">
      <c r="A145" s="100"/>
      <c r="B145" s="886" t="s">
        <v>529</v>
      </c>
      <c r="C145" s="886"/>
      <c r="D145" s="886"/>
      <c r="E145" s="886"/>
      <c r="F145" s="886"/>
      <c r="G145" s="886"/>
      <c r="H145" s="886"/>
      <c r="I145" s="886"/>
      <c r="J145" s="886"/>
      <c r="K145" s="886"/>
      <c r="L145" s="100"/>
      <c r="M145" s="131"/>
      <c r="N145" s="131"/>
      <c r="O145" s="131"/>
      <c r="P145" s="131"/>
      <c r="Q145" s="131"/>
      <c r="R145" s="131"/>
      <c r="S145" s="131"/>
      <c r="T145" s="131"/>
      <c r="U145" s="131"/>
      <c r="V145" s="131"/>
      <c r="W145" s="131"/>
    </row>
    <row r="146" spans="1:23" s="100" customFormat="1" ht="27.65" customHeight="1" thickBot="1">
      <c r="B146" s="258" t="str">
        <f>'Priorities &amp; Strategies'!$B$35</f>
        <v>Recruitment</v>
      </c>
      <c r="C146" s="258"/>
      <c r="D146" s="258"/>
      <c r="E146" s="258"/>
      <c r="F146" s="258"/>
      <c r="G146" s="258"/>
      <c r="H146" s="258"/>
      <c r="I146" s="258"/>
      <c r="J146" s="258"/>
      <c r="K146" s="258"/>
    </row>
    <row r="147" spans="1:23" s="2" customFormat="1" ht="25" customHeight="1" thickTop="1" thickBot="1">
      <c r="B147" s="880" t="s">
        <v>530</v>
      </c>
      <c r="C147" s="880"/>
      <c r="D147" s="253"/>
      <c r="E147" s="254" t="s">
        <v>13</v>
      </c>
      <c r="F147" s="255"/>
      <c r="G147" s="254" t="s">
        <v>471</v>
      </c>
      <c r="H147" s="256"/>
      <c r="I147" s="256"/>
      <c r="J147" s="257" t="s">
        <v>250</v>
      </c>
      <c r="K147" s="257" t="s">
        <v>189</v>
      </c>
    </row>
    <row r="148" spans="1:23" s="99" customFormat="1" ht="114.65" customHeight="1" thickTop="1" thickBot="1">
      <c r="A148" s="100"/>
      <c r="B148" s="865" t="str">
        <f>IF('Priorities &amp; Strategies'!$C35="No input recorded. Click here to enter response in Part B.","No recruitment lever or focus recorded",'Priorities &amp; Strategies'!$C35)</f>
        <v>No recruitment lever or focus recorded</v>
      </c>
      <c r="C148" s="865"/>
      <c r="D148" s="158"/>
      <c r="E148" s="898" t="str">
        <f>IF('Strategies - Recruitment'!B19="Enter high level strategy here","No strategies or actions recorded",'Strategies - Recruitment'!B19)</f>
        <v>No strategies or actions recorded</v>
      </c>
      <c r="F148" s="900"/>
      <c r="G148" s="898" t="str">
        <f>IF('Strategies - Recruitment'!C19="Enter related actions here","",'Strategies - Recruitment'!C19)</f>
        <v/>
      </c>
      <c r="H148" s="899"/>
      <c r="I148" s="900"/>
      <c r="J148" s="280" t="str">
        <f>IF('Strategies - Recruitment'!I19="","",'Strategies - Recruitment'!I19)</f>
        <v/>
      </c>
      <c r="K148" s="280" t="str">
        <f>IF('Strategies - Recruitment'!K19="","",'Strategies - Recruitment'!K19)</f>
        <v/>
      </c>
      <c r="L148" s="100"/>
      <c r="M148" s="131"/>
      <c r="N148" s="131"/>
      <c r="O148" s="131"/>
      <c r="P148" s="131"/>
      <c r="Q148" s="131"/>
      <c r="R148" s="131"/>
      <c r="S148" s="131"/>
      <c r="T148" s="131"/>
      <c r="U148" s="131"/>
      <c r="V148" s="131"/>
      <c r="W148" s="131"/>
    </row>
    <row r="149" spans="1:23" s="99" customFormat="1" ht="114.65" customHeight="1" thickTop="1" thickBot="1">
      <c r="A149" s="100"/>
      <c r="B149" s="870"/>
      <c r="C149" s="870"/>
      <c r="D149" s="159"/>
      <c r="E149" s="898" t="str">
        <f>IF('Strategies - Recruitment'!B21="Enter high level strategy here","",'Strategies - Recruitment'!B21)</f>
        <v/>
      </c>
      <c r="F149" s="900"/>
      <c r="G149" s="898" t="str">
        <f>IF('Strategies - Recruitment'!C21="Enter related actions here","",'Strategies - Recruitment'!C21)</f>
        <v/>
      </c>
      <c r="H149" s="899"/>
      <c r="I149" s="900"/>
      <c r="J149" s="280" t="str">
        <f>IF('Strategies - Recruitment'!I21="","",'Strategies - Recruitment'!I21)</f>
        <v/>
      </c>
      <c r="K149" s="280" t="str">
        <f>IF('Strategies - Recruitment'!K21="","",'Strategies - Recruitment'!K21)</f>
        <v/>
      </c>
      <c r="L149" s="100"/>
      <c r="M149" s="131"/>
      <c r="N149" s="131"/>
      <c r="O149" s="131"/>
      <c r="P149" s="131"/>
      <c r="Q149" s="131"/>
      <c r="R149" s="131"/>
      <c r="S149" s="131"/>
      <c r="T149" s="131"/>
      <c r="U149" s="131"/>
      <c r="V149" s="131"/>
      <c r="W149" s="131"/>
    </row>
    <row r="150" spans="1:23" s="99" customFormat="1" ht="114.65" customHeight="1" thickTop="1" thickBot="1">
      <c r="A150" s="100"/>
      <c r="B150" s="169"/>
      <c r="C150" s="169"/>
      <c r="D150" s="159"/>
      <c r="E150" s="898" t="str">
        <f>IF('Strategies - Recruitment'!B23="Enter high level strategy here","",'Strategies - Recruitment'!B23)</f>
        <v/>
      </c>
      <c r="F150" s="900"/>
      <c r="G150" s="898" t="str">
        <f>IF('Strategies - Recruitment'!C23="Enter related actions here","",'Strategies - Recruitment'!C23)</f>
        <v/>
      </c>
      <c r="H150" s="899"/>
      <c r="I150" s="900"/>
      <c r="J150" s="280" t="str">
        <f>IF('Strategies - Recruitment'!I23="","",'Strategies - Recruitment'!I23)</f>
        <v/>
      </c>
      <c r="K150" s="280" t="str">
        <f>IF('Strategies - Recruitment'!K23="","",'Strategies - Recruitment'!K23)</f>
        <v/>
      </c>
      <c r="L150" s="100"/>
      <c r="M150" s="131"/>
      <c r="N150" s="131"/>
      <c r="O150" s="131"/>
      <c r="P150" s="131"/>
      <c r="Q150" s="131"/>
      <c r="R150" s="131"/>
      <c r="S150" s="131"/>
      <c r="T150" s="131"/>
      <c r="U150" s="131"/>
      <c r="V150" s="131"/>
      <c r="W150" s="131"/>
    </row>
    <row r="151" spans="1:23" s="131" customFormat="1" ht="25" customHeight="1" thickTop="1">
      <c r="B151" s="162"/>
      <c r="C151" s="163"/>
      <c r="D151" s="163"/>
      <c r="E151" s="163"/>
      <c r="F151" s="164"/>
      <c r="G151" s="163"/>
      <c r="H151" s="163"/>
      <c r="I151" s="163"/>
      <c r="J151" s="163"/>
      <c r="K151" s="165"/>
    </row>
    <row r="152" spans="1:23" ht="32.5" customHeight="1">
      <c r="A152" s="2"/>
      <c r="B152" s="879" t="s">
        <v>749</v>
      </c>
      <c r="C152" s="879"/>
      <c r="D152" s="879"/>
      <c r="E152" s="879"/>
      <c r="F152" s="879"/>
      <c r="G152" s="879"/>
      <c r="H152" s="879"/>
      <c r="I152" s="879"/>
      <c r="J152" s="879"/>
      <c r="K152" s="879"/>
      <c r="L152" s="2"/>
      <c r="M152" s="130"/>
      <c r="N152" s="130"/>
      <c r="O152" s="130"/>
      <c r="P152" s="130"/>
      <c r="Q152" s="130"/>
      <c r="R152" s="130"/>
      <c r="S152" s="130"/>
      <c r="T152" s="130"/>
      <c r="U152" s="130"/>
      <c r="V152" s="130"/>
      <c r="W152" s="130"/>
    </row>
    <row r="153" spans="1:23" s="2" customFormat="1" ht="27.65" customHeight="1" thickBot="1">
      <c r="B153" s="519" t="str">
        <f>IF(OR(ISBLANK(Implications!B32),Implications!B32="Free Text - enter your own lever"),"", Implications!B32)</f>
        <v/>
      </c>
      <c r="C153" s="519"/>
      <c r="D153" s="258"/>
      <c r="E153" s="258"/>
      <c r="F153" s="258"/>
      <c r="G153" s="258"/>
      <c r="H153" s="258"/>
      <c r="I153" s="258"/>
      <c r="J153" s="258"/>
      <c r="K153" s="258"/>
    </row>
    <row r="154" spans="1:23" s="2" customFormat="1" ht="25" customHeight="1" thickTop="1" thickBot="1">
      <c r="B154" s="880" t="s">
        <v>530</v>
      </c>
      <c r="C154" s="880"/>
      <c r="D154" s="253"/>
      <c r="E154" s="254" t="s">
        <v>13</v>
      </c>
      <c r="F154" s="255"/>
      <c r="G154" s="254" t="s">
        <v>471</v>
      </c>
      <c r="H154" s="256"/>
      <c r="I154" s="256"/>
      <c r="J154" s="257" t="s">
        <v>250</v>
      </c>
      <c r="K154" s="257" t="s">
        <v>189</v>
      </c>
    </row>
    <row r="155" spans="1:23" ht="114.65" customHeight="1" thickTop="1" thickBot="1">
      <c r="A155" s="2"/>
      <c r="B155" s="865" t="str">
        <f>IF('Priorities &amp; Strategies'!$C37="No input recorded. Click here to enter response in Part B.","No additional lever or focus recorded",'Priorities &amp; Strategies'!$C37)</f>
        <v>No additional lever or focus recorded</v>
      </c>
      <c r="C155" s="865"/>
      <c r="D155" s="173"/>
      <c r="E155" s="875" t="str">
        <f>IF('Strategies - Other (1)'!B13="Enter high level strategy here","No strategies or actions recorded",'Strategies - Other (1)'!B13)</f>
        <v>No strategies or actions recorded</v>
      </c>
      <c r="F155" s="875"/>
      <c r="G155" s="875" t="str">
        <f>IF('Strategies - Other (1)'!C13="Enter related actions here","",'Strategies - Other (1)'!C13)</f>
        <v/>
      </c>
      <c r="H155" s="875"/>
      <c r="I155" s="875"/>
      <c r="J155" s="280" t="str">
        <f>IF(E155="No strategy or actions entered","", IF('Strategies - Other (1)'!I13 = "", "", 'Strategies - Other (1)'!I13))</f>
        <v/>
      </c>
      <c r="K155" s="281" t="str">
        <f>IF(E155="No strategy or actions entered","", IF('Strategies - Other (1)'!K13 = "", "", 'Strategies - Other (1)'!K13))</f>
        <v/>
      </c>
      <c r="L155" s="2"/>
      <c r="M155" s="130"/>
      <c r="N155" s="130"/>
      <c r="O155" s="130"/>
      <c r="P155" s="130"/>
      <c r="Q155" s="130"/>
      <c r="R155" s="130"/>
      <c r="S155" s="130"/>
      <c r="T155" s="130"/>
      <c r="U155" s="130"/>
      <c r="V155" s="130"/>
      <c r="W155" s="130"/>
    </row>
    <row r="156" spans="1:23" ht="114.65" customHeight="1" thickTop="1" thickBot="1">
      <c r="A156" s="2"/>
      <c r="B156" s="870"/>
      <c r="C156" s="870"/>
      <c r="D156" s="174"/>
      <c r="E156" s="875" t="str">
        <f>IF('Strategies - Other (1)'!B15="Enter high level strategy here","",'Strategies - Other (1)'!B15)</f>
        <v/>
      </c>
      <c r="F156" s="875"/>
      <c r="G156" s="875" t="str">
        <f>IF('Strategies - Other (1)'!C15="Enter related actions here","",'Strategies - Other (1)'!C15)</f>
        <v/>
      </c>
      <c r="H156" s="875"/>
      <c r="I156" s="875"/>
      <c r="J156" s="280" t="str">
        <f>IF(E156="No strategy or actions entered","", IF('Strategies - Other (1)'!I15 = "", "", 'Strategies - Other (1)'!I15))</f>
        <v/>
      </c>
      <c r="K156" s="281" t="str">
        <f>IF(E156="No strategy or actions entered","", IF('Strategies - Other (1)'!K15 = "", "", 'Strategies - Other (1)'!K15))</f>
        <v/>
      </c>
      <c r="L156" s="2"/>
      <c r="M156" s="130"/>
      <c r="N156" s="130"/>
      <c r="O156" s="130"/>
      <c r="P156" s="130"/>
      <c r="Q156" s="130"/>
      <c r="R156" s="130"/>
      <c r="S156" s="130"/>
      <c r="T156" s="130"/>
      <c r="U156" s="130"/>
      <c r="V156" s="130"/>
      <c r="W156" s="130"/>
    </row>
    <row r="157" spans="1:23" ht="114.65" customHeight="1" thickTop="1" thickBot="1">
      <c r="A157" s="2"/>
      <c r="B157" s="169"/>
      <c r="C157" s="169"/>
      <c r="D157" s="174"/>
      <c r="E157" s="875" t="str">
        <f>IF('Strategies - Other (1)'!B17="Enter high level strategy here","",'Strategies - Other (1)'!B17)</f>
        <v/>
      </c>
      <c r="F157" s="875"/>
      <c r="G157" s="875" t="str">
        <f>IF('Strategies - Other (1)'!C17="Enter related actions here","",'Strategies - Other (1)'!C17)</f>
        <v/>
      </c>
      <c r="H157" s="875"/>
      <c r="I157" s="875"/>
      <c r="J157" s="280" t="str">
        <f>IF(E157="No strategy or actions entered","", IF('Strategies - Other (1)'!I17 = "", "", 'Strategies - Other (1)'!I17))</f>
        <v/>
      </c>
      <c r="K157" s="281" t="str">
        <f>IF(E157="No strategy or actions entered","", IF('Strategies - Other (1)'!K17 = "", "", 'Strategies - Other (1)'!K17))</f>
        <v/>
      </c>
      <c r="L157" s="2"/>
      <c r="M157" s="130"/>
      <c r="N157" s="130"/>
      <c r="O157" s="130"/>
      <c r="P157" s="130"/>
      <c r="Q157" s="130"/>
      <c r="R157" s="130"/>
      <c r="S157" s="130"/>
      <c r="T157" s="130"/>
      <c r="U157" s="130"/>
      <c r="V157" s="130"/>
      <c r="W157" s="130"/>
    </row>
    <row r="158" spans="1:23" s="130" customFormat="1" ht="25" customHeight="1" thickTop="1">
      <c r="B158" s="163"/>
      <c r="C158" s="163"/>
      <c r="D158" s="175"/>
      <c r="E158" s="163"/>
      <c r="F158" s="163"/>
      <c r="G158" s="163"/>
      <c r="H158" s="163"/>
      <c r="I158" s="176"/>
      <c r="J158" s="177"/>
      <c r="K158" s="178"/>
    </row>
    <row r="159" spans="1:23" s="130" customFormat="1" ht="27.65" customHeight="1" thickBot="1">
      <c r="B159" s="519" t="str">
        <f>IF(OR(ISBLANK(Implications!B33),Implications!B33="Free Text - enter your own lever"),"", Implications!B33)</f>
        <v/>
      </c>
      <c r="C159" s="519"/>
      <c r="D159" s="259"/>
      <c r="E159" s="259"/>
      <c r="F159" s="259"/>
      <c r="G159" s="259"/>
      <c r="H159" s="259"/>
      <c r="I159" s="260"/>
      <c r="J159" s="261"/>
      <c r="K159" s="262"/>
      <c r="L159" s="263"/>
    </row>
    <row r="160" spans="1:23" s="2" customFormat="1" ht="25" customHeight="1" thickTop="1" thickBot="1">
      <c r="B160" s="880" t="s">
        <v>530</v>
      </c>
      <c r="C160" s="880"/>
      <c r="D160" s="253"/>
      <c r="E160" s="254" t="s">
        <v>13</v>
      </c>
      <c r="F160" s="255"/>
      <c r="G160" s="254" t="s">
        <v>471</v>
      </c>
      <c r="H160" s="256"/>
      <c r="I160" s="256"/>
      <c r="J160" s="257" t="s">
        <v>250</v>
      </c>
      <c r="K160" s="257" t="s">
        <v>189</v>
      </c>
      <c r="L160" s="264"/>
    </row>
    <row r="161" spans="1:23" ht="114.65" customHeight="1" thickTop="1" thickBot="1">
      <c r="A161" s="2"/>
      <c r="B161" s="865" t="str">
        <f>IF('Priorities &amp; Strategies'!$C38="No input recorded. Click here to enter response in Part B.","No additional lever or focus recorded",'Priorities &amp; Strategies'!$C38)</f>
        <v>No additional lever or focus recorded</v>
      </c>
      <c r="C161" s="865"/>
      <c r="D161" s="173"/>
      <c r="E161" s="875" t="str">
        <f>IF('Strategies - Other (2)'!B13="Enter high level strategy here","No strategies or actions recorded",'Strategies - Other (2)'!B13)</f>
        <v>No strategies or actions recorded</v>
      </c>
      <c r="F161" s="875"/>
      <c r="G161" s="875" t="str">
        <f>IF('Strategies - Other (2)'!C13="Enter related actions here","",'Strategies - Other (2)'!C13)</f>
        <v/>
      </c>
      <c r="H161" s="875"/>
      <c r="I161" s="875"/>
      <c r="J161" s="280" t="str">
        <f>IF(E161="No strategy or actions entered","", IF('Strategies - Other (2)'!I13 = "", "", 'Strategies - Other (2)'!I13))</f>
        <v/>
      </c>
      <c r="K161" s="281" t="str">
        <f>IF(E161="No strategy or actions entered","", IF('Strategies - Other (2)'!K13 = "", "", 'Strategies - Other (2)'!K13))</f>
        <v/>
      </c>
      <c r="L161" s="2"/>
      <c r="M161" s="130"/>
      <c r="N161" s="130"/>
      <c r="O161" s="130"/>
      <c r="P161" s="130"/>
      <c r="Q161" s="130"/>
      <c r="R161" s="130"/>
      <c r="S161" s="130"/>
      <c r="T161" s="130"/>
      <c r="U161" s="130"/>
      <c r="V161" s="130"/>
      <c r="W161" s="130"/>
    </row>
    <row r="162" spans="1:23" ht="114.65" customHeight="1" thickTop="1" thickBot="1">
      <c r="A162" s="2"/>
      <c r="B162" s="870"/>
      <c r="C162" s="870"/>
      <c r="D162" s="174"/>
      <c r="E162" s="875" t="str">
        <f>IF('Strategies - Other (2)'!B15="Enter high level strategy here","",'Strategies - Other (2)'!B15)</f>
        <v/>
      </c>
      <c r="F162" s="875"/>
      <c r="G162" s="875" t="str">
        <f>IF('Strategies - Other (2)'!C15="Enter related actions here","",'Strategies - Other (2)'!C15)</f>
        <v/>
      </c>
      <c r="H162" s="875"/>
      <c r="I162" s="875"/>
      <c r="J162" s="280" t="str">
        <f>IF(E162="No strategy or actions entered","", IF('Strategies - Other (2)'!I15 = "", "", 'Strategies - Other (2)'!I15))</f>
        <v/>
      </c>
      <c r="K162" s="281" t="str">
        <f>IF(E162="No strategy or actions entered","", IF('Strategies - Other (2)'!K15 = "", "", 'Strategies - Other (2)'!K15))</f>
        <v/>
      </c>
      <c r="L162" s="2"/>
      <c r="M162" s="130"/>
      <c r="N162" s="130"/>
      <c r="O162" s="130"/>
      <c r="P162" s="130"/>
      <c r="Q162" s="130"/>
      <c r="R162" s="130"/>
      <c r="S162" s="130"/>
      <c r="T162" s="130"/>
      <c r="U162" s="130"/>
      <c r="V162" s="130"/>
      <c r="W162" s="130"/>
    </row>
    <row r="163" spans="1:23" ht="114.65" customHeight="1" thickTop="1" thickBot="1">
      <c r="A163" s="2"/>
      <c r="B163" s="169"/>
      <c r="C163" s="169"/>
      <c r="D163" s="174"/>
      <c r="E163" s="875" t="str">
        <f>IF('Strategies - Other (2)'!B17="Enter high level strategy here","",'Strategies - Other (2)'!B17)</f>
        <v/>
      </c>
      <c r="F163" s="875"/>
      <c r="G163" s="875" t="str">
        <f>IF('Strategies - Other (2)'!C17="Enter related actions here","",'Strategies - Other (2)'!C17)</f>
        <v/>
      </c>
      <c r="H163" s="875"/>
      <c r="I163" s="875"/>
      <c r="J163" s="280" t="str">
        <f>IF(E163="No strategy or actions entered","", IF('Strategies - Other (2)'!I17 = "", "", 'Strategies - Other (2)'!I17))</f>
        <v/>
      </c>
      <c r="K163" s="281" t="str">
        <f>IF(E163="No strategy or actions entered","", IF('Strategies - Other (2)'!K17 = "", "", 'Strategies - Other (2)'!K17))</f>
        <v/>
      </c>
      <c r="L163" s="2"/>
      <c r="M163" s="130"/>
      <c r="N163" s="130"/>
      <c r="O163" s="130"/>
      <c r="P163" s="130"/>
      <c r="Q163" s="130"/>
      <c r="R163" s="130"/>
      <c r="S163" s="130"/>
      <c r="T163" s="130"/>
      <c r="U163" s="130"/>
      <c r="V163" s="130"/>
      <c r="W163" s="130"/>
    </row>
    <row r="164" spans="1:23" s="130" customFormat="1" ht="25" customHeight="1" thickTop="1">
      <c r="B164" s="163"/>
      <c r="C164" s="163"/>
      <c r="D164" s="175"/>
      <c r="E164" s="163"/>
      <c r="F164" s="163"/>
      <c r="G164" s="163"/>
      <c r="H164" s="163"/>
      <c r="I164" s="176"/>
      <c r="J164" s="177"/>
      <c r="K164" s="178"/>
    </row>
    <row r="165" spans="1:23" s="130" customFormat="1" ht="33" customHeight="1">
      <c r="B165" s="879" t="s">
        <v>750</v>
      </c>
      <c r="C165" s="879"/>
      <c r="D165" s="879"/>
      <c r="E165" s="879"/>
      <c r="F165" s="879"/>
      <c r="G165" s="879"/>
      <c r="H165" s="879"/>
      <c r="I165" s="879"/>
      <c r="J165" s="879"/>
      <c r="K165" s="879"/>
    </row>
    <row r="166" spans="1:23" s="130" customFormat="1" ht="27.65" customHeight="1" thickBot="1">
      <c r="B166" s="519" t="str">
        <f>IF(OR(ISBLANK(Implications!B34),Implications!B34="Free Text - enter your own lever"),"", Implications!B34)</f>
        <v/>
      </c>
      <c r="C166" s="519"/>
      <c r="D166" s="163"/>
      <c r="E166" s="163"/>
      <c r="F166" s="163"/>
      <c r="G166" s="163"/>
      <c r="H166" s="163"/>
      <c r="I166" s="176"/>
      <c r="J166" s="177"/>
      <c r="K166" s="178"/>
    </row>
    <row r="167" spans="1:23" s="2" customFormat="1" ht="25" customHeight="1" thickTop="1" thickBot="1">
      <c r="B167" s="880" t="s">
        <v>530</v>
      </c>
      <c r="C167" s="880"/>
      <c r="D167" s="253"/>
      <c r="E167" s="254" t="s">
        <v>13</v>
      </c>
      <c r="F167" s="255"/>
      <c r="G167" s="254" t="s">
        <v>471</v>
      </c>
      <c r="H167" s="256"/>
      <c r="I167" s="256"/>
      <c r="J167" s="257" t="s">
        <v>250</v>
      </c>
      <c r="K167" s="257" t="s">
        <v>189</v>
      </c>
    </row>
    <row r="168" spans="1:23" ht="114.65" customHeight="1" thickTop="1" thickBot="1">
      <c r="A168" s="2"/>
      <c r="B168" s="865" t="str">
        <f>IF('Priorities &amp; Strategies'!$C39="No input recorded. Click here to enter response in Part B.","No additional lever or focus recorded",'Priorities &amp; Strategies'!$C39)</f>
        <v>No additional lever or focus recorded</v>
      </c>
      <c r="C168" s="865"/>
      <c r="D168" s="173"/>
      <c r="E168" s="875" t="str">
        <f>IF('Strategies - Other (3)'!B13="Enter high level strategy here","No strategies or actions recorded",'Strategies - Other (3)'!B13)</f>
        <v>No strategies or actions recorded</v>
      </c>
      <c r="F168" s="875"/>
      <c r="G168" s="875" t="str">
        <f>IF('Strategies - Other (3)'!C13="Enter related actions here","",'Strategies - Other (3)'!C13)</f>
        <v/>
      </c>
      <c r="H168" s="875"/>
      <c r="I168" s="875"/>
      <c r="J168" s="280" t="str">
        <f>IF(E168="No strategy or actions entered","", IF('Strategies - Other (3)'!I13 = "", "", 'Strategies - Other (3)'!I13))</f>
        <v/>
      </c>
      <c r="K168" s="281" t="str">
        <f>IF(E168="No strategy or actions entered","", IF('Strategies - Other (3)'!K13 = "", "", 'Strategies - Other (3)'!K13))</f>
        <v/>
      </c>
      <c r="L168" s="2"/>
      <c r="M168" s="130"/>
      <c r="N168" s="130"/>
      <c r="O168" s="130"/>
      <c r="P168" s="130"/>
      <c r="Q168" s="130"/>
      <c r="R168" s="130"/>
      <c r="S168" s="130"/>
      <c r="T168" s="130"/>
      <c r="U168" s="130"/>
      <c r="V168" s="130"/>
      <c r="W168" s="130"/>
    </row>
    <row r="169" spans="1:23" ht="114.65" customHeight="1" thickTop="1" thickBot="1">
      <c r="A169" s="2"/>
      <c r="B169" s="870"/>
      <c r="C169" s="870"/>
      <c r="D169" s="174"/>
      <c r="E169" s="875" t="str">
        <f>IF('Strategies - Other (3)'!B15="Enter high level strategy here","",'Strategies - Other (3)'!B15)</f>
        <v/>
      </c>
      <c r="F169" s="875"/>
      <c r="G169" s="875" t="str">
        <f>IF('Strategies - Other (3)'!C15="Enter related actions here","",'Strategies - Other (3)'!C15)</f>
        <v/>
      </c>
      <c r="H169" s="875"/>
      <c r="I169" s="875"/>
      <c r="J169" s="280" t="str">
        <f>IF(E169="No strategy or actions entered","", IF('Strategies - Other (3)'!I15 = "", "", 'Strategies - Other (3)'!I15))</f>
        <v/>
      </c>
      <c r="K169" s="281" t="str">
        <f>IF(E169="No strategy or actions entered","", IF('Strategies - Other (3)'!K15 = "", "", 'Strategies - Other (3)'!K15))</f>
        <v/>
      </c>
      <c r="L169" s="2"/>
      <c r="M169" s="130"/>
      <c r="N169" s="130"/>
      <c r="O169" s="130"/>
      <c r="P169" s="130"/>
      <c r="Q169" s="130"/>
      <c r="R169" s="130"/>
      <c r="S169" s="130"/>
      <c r="T169" s="130"/>
      <c r="U169" s="130"/>
      <c r="V169" s="130"/>
      <c r="W169" s="130"/>
    </row>
    <row r="170" spans="1:23" ht="114.65" customHeight="1" thickTop="1" thickBot="1">
      <c r="A170" s="2"/>
      <c r="B170" s="169"/>
      <c r="C170" s="169"/>
      <c r="D170" s="174"/>
      <c r="E170" s="875" t="str">
        <f>IF('Strategies - Other (3)'!B17="Enter high level strategy here","",'Strategies - Other (3)'!B17)</f>
        <v/>
      </c>
      <c r="F170" s="875"/>
      <c r="G170" s="875" t="str">
        <f>IF('Strategies - Other (3)'!C17="Enter related actions here","",'Strategies - Other (3)'!C17)</f>
        <v/>
      </c>
      <c r="H170" s="875"/>
      <c r="I170" s="875"/>
      <c r="J170" s="280" t="str">
        <f>IF(E170="No strategy or actions entered","", IF('Strategies - Other (3)'!I17 = "", "", 'Strategies - Other (3)'!I17))</f>
        <v/>
      </c>
      <c r="K170" s="281" t="str">
        <f>IF(E170="No strategy or actions entered","", IF('Strategies - Other (3)'!K17 = "", "", 'Strategies - Other (3)'!K17))</f>
        <v/>
      </c>
      <c r="L170" s="2"/>
      <c r="M170" s="130"/>
      <c r="N170" s="130"/>
      <c r="O170" s="130"/>
      <c r="P170" s="130"/>
      <c r="Q170" s="130"/>
      <c r="R170" s="130"/>
      <c r="S170" s="130"/>
      <c r="T170" s="130"/>
      <c r="U170" s="130"/>
      <c r="V170" s="130"/>
      <c r="W170" s="130"/>
    </row>
    <row r="171" spans="1:23" ht="25" customHeight="1" thickTop="1">
      <c r="A171" s="2"/>
      <c r="B171" s="2"/>
      <c r="C171" s="2"/>
      <c r="D171" s="2"/>
      <c r="E171" s="2"/>
      <c r="F171" s="2"/>
      <c r="G171" s="2"/>
      <c r="H171" s="2"/>
      <c r="I171" s="2"/>
      <c r="J171" s="2"/>
      <c r="K171" s="2"/>
      <c r="L171" s="2"/>
      <c r="M171" s="130"/>
      <c r="N171" s="130"/>
      <c r="O171" s="130"/>
      <c r="P171" s="130"/>
      <c r="Q171" s="130"/>
      <c r="R171" s="130"/>
      <c r="S171" s="130"/>
      <c r="T171" s="130"/>
      <c r="U171" s="130"/>
      <c r="V171" s="130"/>
      <c r="W171" s="130"/>
    </row>
  </sheetData>
  <sheetProtection algorithmName="SHA-256" hashValue="JakRwdyKM4kmEMQ2mTVY5lyQGoQZfdTSGicvakED42Y=" saltValue="Tp61uXTjuY6BWOCg0jeT8w==" spinCount="100000" sheet="1" formatRows="0"/>
  <mergeCells count="260">
    <mergeCell ref="G23:I24"/>
    <mergeCell ref="B57:C58"/>
    <mergeCell ref="C54:D54"/>
    <mergeCell ref="B53:G53"/>
    <mergeCell ref="B105:C105"/>
    <mergeCell ref="G105:I105"/>
    <mergeCell ref="B21:D21"/>
    <mergeCell ref="C22:D22"/>
    <mergeCell ref="B29:D29"/>
    <mergeCell ref="C30:D30"/>
    <mergeCell ref="B23:C23"/>
    <mergeCell ref="B25:C26"/>
    <mergeCell ref="E50:F50"/>
    <mergeCell ref="G50:I50"/>
    <mergeCell ref="G25:I25"/>
    <mergeCell ref="E26:F26"/>
    <mergeCell ref="G26:I26"/>
    <mergeCell ref="B49:C50"/>
    <mergeCell ref="B47:C47"/>
    <mergeCell ref="B36:C36"/>
    <mergeCell ref="B45:D45"/>
    <mergeCell ref="C46:D46"/>
    <mergeCell ref="B44:C44"/>
    <mergeCell ref="G44:I44"/>
    <mergeCell ref="E25:F25"/>
    <mergeCell ref="E23:F24"/>
    <mergeCell ref="E102:F102"/>
    <mergeCell ref="G102:I102"/>
    <mergeCell ref="E103:F103"/>
    <mergeCell ref="G103:I103"/>
    <mergeCell ref="E58:F58"/>
    <mergeCell ref="G58:I58"/>
    <mergeCell ref="B60:C60"/>
    <mergeCell ref="G60:I60"/>
    <mergeCell ref="B41:C42"/>
    <mergeCell ref="C99:D99"/>
    <mergeCell ref="B63:C63"/>
    <mergeCell ref="B72:C73"/>
    <mergeCell ref="B68:G68"/>
    <mergeCell ref="C69:D69"/>
    <mergeCell ref="B70:C70"/>
    <mergeCell ref="E73:F73"/>
    <mergeCell ref="G73:I73"/>
    <mergeCell ref="E63:F64"/>
    <mergeCell ref="E72:F72"/>
    <mergeCell ref="G72:I72"/>
    <mergeCell ref="E57:F57"/>
    <mergeCell ref="G57:I57"/>
    <mergeCell ref="B55:C55"/>
    <mergeCell ref="B52:C52"/>
    <mergeCell ref="B123:C123"/>
    <mergeCell ref="B106:G106"/>
    <mergeCell ref="C114:D114"/>
    <mergeCell ref="B61:G61"/>
    <mergeCell ref="C62:D62"/>
    <mergeCell ref="B75:C75"/>
    <mergeCell ref="G75:I75"/>
    <mergeCell ref="B90:C90"/>
    <mergeCell ref="G90:I90"/>
    <mergeCell ref="G66:I66"/>
    <mergeCell ref="B65:C66"/>
    <mergeCell ref="E80:F80"/>
    <mergeCell ref="G80:I80"/>
    <mergeCell ref="E81:F81"/>
    <mergeCell ref="G81:I81"/>
    <mergeCell ref="E95:F95"/>
    <mergeCell ref="G95:I95"/>
    <mergeCell ref="E96:F96"/>
    <mergeCell ref="G96:I96"/>
    <mergeCell ref="C92:D92"/>
    <mergeCell ref="C107:D107"/>
    <mergeCell ref="B113:G113"/>
    <mergeCell ref="B102:C103"/>
    <mergeCell ref="B100:C100"/>
    <mergeCell ref="B125:C126"/>
    <mergeCell ref="B129:K129"/>
    <mergeCell ref="B154:C154"/>
    <mergeCell ref="E142:F142"/>
    <mergeCell ref="G142:I142"/>
    <mergeCell ref="E143:F143"/>
    <mergeCell ref="E125:F125"/>
    <mergeCell ref="G125:I125"/>
    <mergeCell ref="E126:F126"/>
    <mergeCell ref="G126:I126"/>
    <mergeCell ref="E141:F141"/>
    <mergeCell ref="G141:I141"/>
    <mergeCell ref="G148:I148"/>
    <mergeCell ref="E149:F149"/>
    <mergeCell ref="G149:I149"/>
    <mergeCell ref="G143:I143"/>
    <mergeCell ref="E148:F148"/>
    <mergeCell ref="E150:F150"/>
    <mergeCell ref="G150:I150"/>
    <mergeCell ref="B128:E128"/>
    <mergeCell ref="J108:J109"/>
    <mergeCell ref="K108:K109"/>
    <mergeCell ref="B3:J3"/>
    <mergeCell ref="B13:C13"/>
    <mergeCell ref="B5:J5"/>
    <mergeCell ref="G13:I13"/>
    <mergeCell ref="B6:K6"/>
    <mergeCell ref="B16:C16"/>
    <mergeCell ref="B18:C19"/>
    <mergeCell ref="B14:D14"/>
    <mergeCell ref="C15:D15"/>
    <mergeCell ref="B8:C8"/>
    <mergeCell ref="D8:G8"/>
    <mergeCell ref="B9:C9"/>
    <mergeCell ref="D9:G9"/>
    <mergeCell ref="J9:K9"/>
    <mergeCell ref="B4:J4"/>
    <mergeCell ref="E18:F18"/>
    <mergeCell ref="G18:I18"/>
    <mergeCell ref="E19:F19"/>
    <mergeCell ref="G19:I19"/>
    <mergeCell ref="E16:F17"/>
    <mergeCell ref="G16:I17"/>
    <mergeCell ref="J16:J17"/>
    <mergeCell ref="B12:E12"/>
    <mergeCell ref="K16:K17"/>
    <mergeCell ref="B7:K7"/>
    <mergeCell ref="B80:C81"/>
    <mergeCell ref="B78:C78"/>
    <mergeCell ref="B87:C88"/>
    <mergeCell ref="B98:G98"/>
    <mergeCell ref="E87:F87"/>
    <mergeCell ref="G87:I87"/>
    <mergeCell ref="E88:F88"/>
    <mergeCell ref="G88:I88"/>
    <mergeCell ref="B85:C85"/>
    <mergeCell ref="E85:F86"/>
    <mergeCell ref="G85:I86"/>
    <mergeCell ref="B83:G83"/>
    <mergeCell ref="C84:D84"/>
    <mergeCell ref="B91:G91"/>
    <mergeCell ref="B95:C96"/>
    <mergeCell ref="B93:C93"/>
    <mergeCell ref="J23:J24"/>
    <mergeCell ref="K23:K24"/>
    <mergeCell ref="E31:F32"/>
    <mergeCell ref="G31:I32"/>
    <mergeCell ref="J31:J32"/>
    <mergeCell ref="K31:K32"/>
    <mergeCell ref="J39:J40"/>
    <mergeCell ref="E155:F155"/>
    <mergeCell ref="G155:I155"/>
    <mergeCell ref="E156:F156"/>
    <mergeCell ref="G156:I156"/>
    <mergeCell ref="B141:C142"/>
    <mergeCell ref="B148:C149"/>
    <mergeCell ref="B155:C156"/>
    <mergeCell ref="B131:I131"/>
    <mergeCell ref="B133:I133"/>
    <mergeCell ref="B135:I135"/>
    <mergeCell ref="B138:D138"/>
    <mergeCell ref="B145:K145"/>
    <mergeCell ref="B152:K152"/>
    <mergeCell ref="B140:C140"/>
    <mergeCell ref="B147:C147"/>
    <mergeCell ref="E169:F169"/>
    <mergeCell ref="G169:I169"/>
    <mergeCell ref="E170:F170"/>
    <mergeCell ref="G170:I170"/>
    <mergeCell ref="E157:F157"/>
    <mergeCell ref="G157:I157"/>
    <mergeCell ref="E161:F161"/>
    <mergeCell ref="G161:I161"/>
    <mergeCell ref="E162:F162"/>
    <mergeCell ref="G162:I162"/>
    <mergeCell ref="E163:F163"/>
    <mergeCell ref="G163:I163"/>
    <mergeCell ref="E168:F168"/>
    <mergeCell ref="G168:I168"/>
    <mergeCell ref="B165:K165"/>
    <mergeCell ref="B160:C160"/>
    <mergeCell ref="B167:C167"/>
    <mergeCell ref="B161:C162"/>
    <mergeCell ref="B168:C169"/>
    <mergeCell ref="K39:K40"/>
    <mergeCell ref="E33:F33"/>
    <mergeCell ref="G33:I33"/>
    <mergeCell ref="E34:F34"/>
    <mergeCell ref="G34:I34"/>
    <mergeCell ref="B28:E28"/>
    <mergeCell ref="G28:I28"/>
    <mergeCell ref="B37:D37"/>
    <mergeCell ref="C38:D38"/>
    <mergeCell ref="G36:I36"/>
    <mergeCell ref="B33:C34"/>
    <mergeCell ref="B31:C31"/>
    <mergeCell ref="B39:C39"/>
    <mergeCell ref="E39:F40"/>
    <mergeCell ref="G39:I40"/>
    <mergeCell ref="J47:J48"/>
    <mergeCell ref="K47:K48"/>
    <mergeCell ref="E55:F56"/>
    <mergeCell ref="G55:I56"/>
    <mergeCell ref="J55:J56"/>
    <mergeCell ref="K55:K56"/>
    <mergeCell ref="E41:F41"/>
    <mergeCell ref="G41:I41"/>
    <mergeCell ref="E42:F42"/>
    <mergeCell ref="G42:I42"/>
    <mergeCell ref="E49:F49"/>
    <mergeCell ref="G49:I49"/>
    <mergeCell ref="E47:F48"/>
    <mergeCell ref="G47:I48"/>
    <mergeCell ref="G52:I52"/>
    <mergeCell ref="J63:J64"/>
    <mergeCell ref="K63:K64"/>
    <mergeCell ref="E70:F71"/>
    <mergeCell ref="G70:I71"/>
    <mergeCell ref="J70:J71"/>
    <mergeCell ref="K70:K71"/>
    <mergeCell ref="E78:F79"/>
    <mergeCell ref="G78:I79"/>
    <mergeCell ref="J78:J79"/>
    <mergeCell ref="K78:K79"/>
    <mergeCell ref="E65:F65"/>
    <mergeCell ref="G65:I65"/>
    <mergeCell ref="E66:F66"/>
    <mergeCell ref="G63:I64"/>
    <mergeCell ref="B76:G76"/>
    <mergeCell ref="C77:D77"/>
    <mergeCell ref="J85:J86"/>
    <mergeCell ref="K85:K86"/>
    <mergeCell ref="E93:F94"/>
    <mergeCell ref="G93:I94"/>
    <mergeCell ref="J93:J94"/>
    <mergeCell ref="K93:K94"/>
    <mergeCell ref="E100:F101"/>
    <mergeCell ref="G100:I101"/>
    <mergeCell ref="J100:J101"/>
    <mergeCell ref="K100:K101"/>
    <mergeCell ref="J123:J124"/>
    <mergeCell ref="K123:K124"/>
    <mergeCell ref="E117:F117"/>
    <mergeCell ref="G117:I117"/>
    <mergeCell ref="E118:F118"/>
    <mergeCell ref="G118:I118"/>
    <mergeCell ref="E110:F110"/>
    <mergeCell ref="G110:I110"/>
    <mergeCell ref="E111:F111"/>
    <mergeCell ref="G111:I111"/>
    <mergeCell ref="E115:F116"/>
    <mergeCell ref="J115:J116"/>
    <mergeCell ref="K115:K116"/>
    <mergeCell ref="E123:F124"/>
    <mergeCell ref="G123:I124"/>
    <mergeCell ref="E108:F109"/>
    <mergeCell ref="G108:I109"/>
    <mergeCell ref="B121:G121"/>
    <mergeCell ref="C122:D122"/>
    <mergeCell ref="B120:C120"/>
    <mergeCell ref="G120:I120"/>
    <mergeCell ref="G115:I116"/>
    <mergeCell ref="B110:C111"/>
    <mergeCell ref="B108:C108"/>
    <mergeCell ref="B117:C118"/>
    <mergeCell ref="B115:C115"/>
  </mergeCells>
  <conditionalFormatting sqref="B16:B17">
    <cfRule type="containsText" dxfId="82" priority="181" operator="containsText" text="High">
      <formula>NOT(ISERROR(SEARCH("High",B16)))</formula>
    </cfRule>
    <cfRule type="containsText" dxfId="81" priority="179" operator="containsText" text="Low">
      <formula>NOT(ISERROR(SEARCH("Low",B16)))</formula>
    </cfRule>
    <cfRule type="containsText" dxfId="80" priority="180" operator="containsText" text="Medium">
      <formula>NOT(ISERROR(SEARCH("Medium",B16)))</formula>
    </cfRule>
  </conditionalFormatting>
  <conditionalFormatting sqref="B23 B31">
    <cfRule type="containsText" dxfId="79" priority="222" operator="containsText" text="Medium">
      <formula>NOT(ISERROR(SEARCH("Medium",B23)))</formula>
    </cfRule>
    <cfRule type="containsText" dxfId="78" priority="221" operator="containsText" text="Low">
      <formula>NOT(ISERROR(SEARCH("Low",B23)))</formula>
    </cfRule>
    <cfRule type="containsText" dxfId="77" priority="223" operator="containsText" text="High">
      <formula>NOT(ISERROR(SEARCH("High",B23)))</formula>
    </cfRule>
  </conditionalFormatting>
  <conditionalFormatting sqref="B24">
    <cfRule type="containsText" dxfId="76" priority="69" operator="containsText" text="High">
      <formula>NOT(ISERROR(SEARCH("High",B24)))</formula>
    </cfRule>
    <cfRule type="containsText" dxfId="75" priority="68" operator="containsText" text="Medium">
      <formula>NOT(ISERROR(SEARCH("Medium",B24)))</formula>
    </cfRule>
    <cfRule type="containsText" dxfId="74" priority="67" operator="containsText" text="Low">
      <formula>NOT(ISERROR(SEARCH("Low",B24)))</formula>
    </cfRule>
  </conditionalFormatting>
  <conditionalFormatting sqref="B32">
    <cfRule type="containsText" dxfId="73" priority="63" operator="containsText" text="Medium">
      <formula>NOT(ISERROR(SEARCH("Medium",B32)))</formula>
    </cfRule>
    <cfRule type="containsText" dxfId="72" priority="64" operator="containsText" text="High">
      <formula>NOT(ISERROR(SEARCH("High",B32)))</formula>
    </cfRule>
    <cfRule type="containsText" dxfId="71" priority="62" operator="containsText" text="Low">
      <formula>NOT(ISERROR(SEARCH("Low",B32)))</formula>
    </cfRule>
  </conditionalFormatting>
  <conditionalFormatting sqref="B39 B47">
    <cfRule type="containsText" dxfId="70" priority="220" operator="containsText" text="High">
      <formula>NOT(ISERROR(SEARCH("High",B39)))</formula>
    </cfRule>
    <cfRule type="containsText" dxfId="69" priority="219" operator="containsText" text="Medium">
      <formula>NOT(ISERROR(SEARCH("Medium",B39)))</formula>
    </cfRule>
    <cfRule type="containsText" dxfId="68" priority="218" operator="containsText" text="Low">
      <formula>NOT(ISERROR(SEARCH("Low",B39)))</formula>
    </cfRule>
  </conditionalFormatting>
  <conditionalFormatting sqref="B40">
    <cfRule type="containsText" dxfId="67" priority="59" operator="containsText" text="High">
      <formula>NOT(ISERROR(SEARCH("High",B40)))</formula>
    </cfRule>
    <cfRule type="containsText" dxfId="66" priority="58" operator="containsText" text="Medium">
      <formula>NOT(ISERROR(SEARCH("Medium",B40)))</formula>
    </cfRule>
    <cfRule type="containsText" dxfId="65" priority="57" operator="containsText" text="Low">
      <formula>NOT(ISERROR(SEARCH("Low",B40)))</formula>
    </cfRule>
  </conditionalFormatting>
  <conditionalFormatting sqref="B48">
    <cfRule type="containsText" dxfId="64" priority="53" operator="containsText" text="Medium">
      <formula>NOT(ISERROR(SEARCH("Medium",B48)))</formula>
    </cfRule>
    <cfRule type="containsText" dxfId="63" priority="52" operator="containsText" text="Low">
      <formula>NOT(ISERROR(SEARCH("Low",B48)))</formula>
    </cfRule>
    <cfRule type="containsText" dxfId="62" priority="54" operator="containsText" text="High">
      <formula>NOT(ISERROR(SEARCH("High",B48)))</formula>
    </cfRule>
  </conditionalFormatting>
  <conditionalFormatting sqref="B55 B63 B70 B78 B85 B93 B100 B108 B115 B123">
    <cfRule type="containsText" dxfId="61" priority="211" operator="containsText" text="High">
      <formula>NOT(ISERROR(SEARCH("High",B55)))</formula>
    </cfRule>
    <cfRule type="containsText" dxfId="60" priority="210" operator="containsText" text="Medium">
      <formula>NOT(ISERROR(SEARCH("Medium",B55)))</formula>
    </cfRule>
    <cfRule type="containsText" dxfId="59" priority="209" operator="containsText" text="Low">
      <formula>NOT(ISERROR(SEARCH("Low",B55)))</formula>
    </cfRule>
  </conditionalFormatting>
  <conditionalFormatting sqref="B56">
    <cfRule type="containsText" dxfId="58" priority="49" operator="containsText" text="High">
      <formula>NOT(ISERROR(SEARCH("High",B56)))</formula>
    </cfRule>
    <cfRule type="containsText" dxfId="57" priority="47" operator="containsText" text="Low">
      <formula>NOT(ISERROR(SEARCH("Low",B56)))</formula>
    </cfRule>
    <cfRule type="containsText" dxfId="56" priority="48" operator="containsText" text="Medium">
      <formula>NOT(ISERROR(SEARCH("Medium",B56)))</formula>
    </cfRule>
  </conditionalFormatting>
  <conditionalFormatting sqref="B64">
    <cfRule type="containsText" dxfId="55" priority="42" operator="containsText" text="Low">
      <formula>NOT(ISERROR(SEARCH("Low",B64)))</formula>
    </cfRule>
    <cfRule type="containsText" dxfId="54" priority="43" operator="containsText" text="Medium">
      <formula>NOT(ISERROR(SEARCH("Medium",B64)))</formula>
    </cfRule>
    <cfRule type="containsText" dxfId="53" priority="44" operator="containsText" text="High">
      <formula>NOT(ISERROR(SEARCH("High",B64)))</formula>
    </cfRule>
  </conditionalFormatting>
  <conditionalFormatting sqref="B71">
    <cfRule type="containsText" dxfId="52" priority="39" operator="containsText" text="High">
      <formula>NOT(ISERROR(SEARCH("High",B71)))</formula>
    </cfRule>
    <cfRule type="containsText" dxfId="51" priority="38" operator="containsText" text="Medium">
      <formula>NOT(ISERROR(SEARCH("Medium",B71)))</formula>
    </cfRule>
    <cfRule type="containsText" dxfId="50" priority="37" operator="containsText" text="Low">
      <formula>NOT(ISERROR(SEARCH("Low",B71)))</formula>
    </cfRule>
  </conditionalFormatting>
  <conditionalFormatting sqref="B79">
    <cfRule type="containsText" dxfId="49" priority="34" operator="containsText" text="High">
      <formula>NOT(ISERROR(SEARCH("High",B79)))</formula>
    </cfRule>
    <cfRule type="containsText" dxfId="48" priority="33" operator="containsText" text="Medium">
      <formula>NOT(ISERROR(SEARCH("Medium",B79)))</formula>
    </cfRule>
    <cfRule type="containsText" dxfId="47" priority="32" operator="containsText" text="Low">
      <formula>NOT(ISERROR(SEARCH("Low",B79)))</formula>
    </cfRule>
  </conditionalFormatting>
  <conditionalFormatting sqref="B86">
    <cfRule type="containsText" dxfId="46" priority="29" operator="containsText" text="High">
      <formula>NOT(ISERROR(SEARCH("High",B86)))</formula>
    </cfRule>
    <cfRule type="containsText" dxfId="45" priority="28" operator="containsText" text="Medium">
      <formula>NOT(ISERROR(SEARCH("Medium",B86)))</formula>
    </cfRule>
    <cfRule type="containsText" dxfId="44" priority="27" operator="containsText" text="Low">
      <formula>NOT(ISERROR(SEARCH("Low",B86)))</formula>
    </cfRule>
  </conditionalFormatting>
  <conditionalFormatting sqref="B94">
    <cfRule type="containsText" dxfId="43" priority="22" operator="containsText" text="Low">
      <formula>NOT(ISERROR(SEARCH("Low",B94)))</formula>
    </cfRule>
    <cfRule type="containsText" dxfId="42" priority="23" operator="containsText" text="Medium">
      <formula>NOT(ISERROR(SEARCH("Medium",B94)))</formula>
    </cfRule>
    <cfRule type="containsText" dxfId="41" priority="24" operator="containsText" text="High">
      <formula>NOT(ISERROR(SEARCH("High",B94)))</formula>
    </cfRule>
  </conditionalFormatting>
  <conditionalFormatting sqref="B101">
    <cfRule type="containsText" dxfId="40" priority="18" operator="containsText" text="Medium">
      <formula>NOT(ISERROR(SEARCH("Medium",B101)))</formula>
    </cfRule>
    <cfRule type="containsText" dxfId="39" priority="19" operator="containsText" text="High">
      <formula>NOT(ISERROR(SEARCH("High",B101)))</formula>
    </cfRule>
    <cfRule type="containsText" dxfId="38" priority="17" operator="containsText" text="Low">
      <formula>NOT(ISERROR(SEARCH("Low",B101)))</formula>
    </cfRule>
  </conditionalFormatting>
  <conditionalFormatting sqref="B109">
    <cfRule type="containsText" dxfId="37" priority="13" operator="containsText" text="Medium">
      <formula>NOT(ISERROR(SEARCH("Medium",B109)))</formula>
    </cfRule>
    <cfRule type="containsText" dxfId="36" priority="14" operator="containsText" text="High">
      <formula>NOT(ISERROR(SEARCH("High",B109)))</formula>
    </cfRule>
    <cfRule type="containsText" dxfId="35" priority="12" operator="containsText" text="Low">
      <formula>NOT(ISERROR(SEARCH("Low",B109)))</formula>
    </cfRule>
  </conditionalFormatting>
  <conditionalFormatting sqref="B116">
    <cfRule type="containsText" dxfId="34" priority="7" operator="containsText" text="Low">
      <formula>NOT(ISERROR(SEARCH("Low",B116)))</formula>
    </cfRule>
    <cfRule type="containsText" dxfId="33" priority="8" operator="containsText" text="Medium">
      <formula>NOT(ISERROR(SEARCH("Medium",B116)))</formula>
    </cfRule>
    <cfRule type="containsText" dxfId="32" priority="9" operator="containsText" text="High">
      <formula>NOT(ISERROR(SEARCH("High",B116)))</formula>
    </cfRule>
  </conditionalFormatting>
  <conditionalFormatting sqref="B124">
    <cfRule type="containsText" dxfId="31" priority="2" operator="containsText" text="Low">
      <formula>NOT(ISERROR(SEARCH("Low",B124)))</formula>
    </cfRule>
    <cfRule type="containsText" dxfId="30" priority="3" operator="containsText" text="Medium">
      <formula>NOT(ISERROR(SEARCH("Medium",B124)))</formula>
    </cfRule>
    <cfRule type="containsText" dxfId="29" priority="4" operator="containsText" text="High">
      <formula>NOT(ISERROR(SEARCH("High",B124)))</formula>
    </cfRule>
  </conditionalFormatting>
  <conditionalFormatting sqref="B131 K131 B132:K132 B133 K133 B134:K134 B135 K135 B136:K136">
    <cfRule type="containsText" dxfId="28" priority="148" operator="containsText" text="No input recorded">
      <formula>NOT(ISERROR(SEARCH("No input recorded",B131)))</formula>
    </cfRule>
  </conditionalFormatting>
  <conditionalFormatting sqref="B141 B143:C143">
    <cfRule type="containsText" dxfId="27" priority="145" operator="containsText" text="No input recorded">
      <formula>NOT(ISERROR(SEARCH("No input recorded",B141)))</formula>
    </cfRule>
  </conditionalFormatting>
  <conditionalFormatting sqref="B148 B150:C150">
    <cfRule type="containsText" dxfId="26" priority="144" operator="containsText" text="No input recorded">
      <formula>NOT(ISERROR(SEARCH("No input recorded",B148)))</formula>
    </cfRule>
  </conditionalFormatting>
  <conditionalFormatting sqref="B155 B157:C157">
    <cfRule type="containsText" dxfId="25" priority="143" operator="containsText" text="Click here">
      <formula>NOT(ISERROR(SEARCH("Click here",B155)))</formula>
    </cfRule>
  </conditionalFormatting>
  <conditionalFormatting sqref="B161 B163:C163">
    <cfRule type="containsText" dxfId="24" priority="142" operator="containsText" text="Click here">
      <formula>NOT(ISERROR(SEARCH("Click here",B161)))</formula>
    </cfRule>
  </conditionalFormatting>
  <conditionalFormatting sqref="B168 B170:C170">
    <cfRule type="containsText" dxfId="23" priority="141" operator="containsText" text="Click here">
      <formula>NOT(ISERROR(SEARCH("Click here",B168)))</formula>
    </cfRule>
  </conditionalFormatting>
  <conditionalFormatting sqref="B16:C17">
    <cfRule type="containsText" dxfId="22" priority="178" operator="containsText" text="Awaiting prioritisation">
      <formula>NOT(ISERROR(SEARCH("Awaiting prioritisation",B16)))</formula>
    </cfRule>
  </conditionalFormatting>
  <conditionalFormatting sqref="B18:C19">
    <cfRule type="containsText" dxfId="21" priority="177" operator="containsText" text="No rationale recorded.">
      <formula>NOT(ISERROR(SEARCH("No rationale recorded.",B18)))</formula>
    </cfRule>
  </conditionalFormatting>
  <conditionalFormatting sqref="B23:C24">
    <cfRule type="containsText" dxfId="20" priority="66" operator="containsText" text="Awaiting prioritisation">
      <formula>NOT(ISERROR(SEARCH("Awaiting prioritisation",B23)))</formula>
    </cfRule>
  </conditionalFormatting>
  <conditionalFormatting sqref="B31:C32">
    <cfRule type="containsText" dxfId="19" priority="61" operator="containsText" text="Awaiting prioritisation">
      <formula>NOT(ISERROR(SEARCH("Awaiting prioritisation",B31)))</formula>
    </cfRule>
  </conditionalFormatting>
  <conditionalFormatting sqref="B39:C40">
    <cfRule type="containsText" dxfId="18" priority="56" operator="containsText" text="Awaiting prioritisation">
      <formula>NOT(ISERROR(SEARCH("Awaiting prioritisation",B39)))</formula>
    </cfRule>
  </conditionalFormatting>
  <conditionalFormatting sqref="B47:C48">
    <cfRule type="containsText" dxfId="17" priority="51" operator="containsText" text="Awaiting prioritisation">
      <formula>NOT(ISERROR(SEARCH("Awaiting prioritisation",B47)))</formula>
    </cfRule>
  </conditionalFormatting>
  <conditionalFormatting sqref="B55:C56">
    <cfRule type="containsText" dxfId="16" priority="46" operator="containsText" text="Awaiting prioritisation">
      <formula>NOT(ISERROR(SEARCH("Awaiting prioritisation",B55)))</formula>
    </cfRule>
  </conditionalFormatting>
  <conditionalFormatting sqref="B63:C64">
    <cfRule type="containsText" dxfId="15" priority="41" operator="containsText" text="Awaiting prioritisation">
      <formula>NOT(ISERROR(SEARCH("Awaiting prioritisation",B63)))</formula>
    </cfRule>
  </conditionalFormatting>
  <conditionalFormatting sqref="B70:C71">
    <cfRule type="containsText" dxfId="14" priority="36" operator="containsText" text="Awaiting prioritisation">
      <formula>NOT(ISERROR(SEARCH("Awaiting prioritisation",B70)))</formula>
    </cfRule>
  </conditionalFormatting>
  <conditionalFormatting sqref="B78:C79">
    <cfRule type="containsText" dxfId="13" priority="31" operator="containsText" text="Awaiting prioritisation">
      <formula>NOT(ISERROR(SEARCH("Awaiting prioritisation",B78)))</formula>
    </cfRule>
  </conditionalFormatting>
  <conditionalFormatting sqref="B85:C86">
    <cfRule type="containsText" dxfId="12" priority="26" operator="containsText" text="Awaiting prioritisation">
      <formula>NOT(ISERROR(SEARCH("Awaiting prioritisation",B85)))</formula>
    </cfRule>
  </conditionalFormatting>
  <conditionalFormatting sqref="B93:C94">
    <cfRule type="containsText" dxfId="11" priority="21" operator="containsText" text="Awaiting prioritisation">
      <formula>NOT(ISERROR(SEARCH("Awaiting prioritisation",B93)))</formula>
    </cfRule>
  </conditionalFormatting>
  <conditionalFormatting sqref="B100:C101">
    <cfRule type="containsText" dxfId="10" priority="16" operator="containsText" text="Awaiting prioritisation">
      <formula>NOT(ISERROR(SEARCH("Awaiting prioritisation",B100)))</formula>
    </cfRule>
  </conditionalFormatting>
  <conditionalFormatting sqref="B108:C109">
    <cfRule type="containsText" dxfId="9" priority="11" operator="containsText" text="Awaiting prioritisation">
      <formula>NOT(ISERROR(SEARCH("Awaiting prioritisation",B108)))</formula>
    </cfRule>
  </conditionalFormatting>
  <conditionalFormatting sqref="B115:C116">
    <cfRule type="containsText" dxfId="8" priority="6" operator="containsText" text="Awaiting prioritisation">
      <formula>NOT(ISERROR(SEARCH("Awaiting prioritisation",B115)))</formula>
    </cfRule>
  </conditionalFormatting>
  <conditionalFormatting sqref="B123:C124">
    <cfRule type="containsText" dxfId="7" priority="1" operator="containsText" text="Awaiting prioritisation">
      <formula>NOT(ISERROR(SEARCH("Awaiting prioritisation",B123)))</formula>
    </cfRule>
  </conditionalFormatting>
  <conditionalFormatting sqref="B153:C153">
    <cfRule type="containsText" dxfId="6" priority="138" operator="containsText" text="Click here">
      <formula>NOT(ISERROR(SEARCH("Click here",B153)))</formula>
    </cfRule>
  </conditionalFormatting>
  <conditionalFormatting sqref="B159:C159">
    <cfRule type="containsText" dxfId="5" priority="139" operator="containsText" text="Click here">
      <formula>NOT(ISERROR(SEARCH("Click here",B159)))</formula>
    </cfRule>
  </conditionalFormatting>
  <conditionalFormatting sqref="B166:C166">
    <cfRule type="containsText" dxfId="4" priority="140" operator="containsText" text="Click here">
      <formula>NOT(ISERROR(SEARCH("Click here",B166)))</formula>
    </cfRule>
  </conditionalFormatting>
  <conditionalFormatting sqref="G18:I19">
    <cfRule type="beginsWith" dxfId="3" priority="73" operator="beginsWith" text="No strategy or actions entered">
      <formula>LEFT(G18,LEN("No strategy or actions entered"))="No strategy or actions entered"</formula>
    </cfRule>
  </conditionalFormatting>
  <printOptions horizontalCentered="1"/>
  <pageMargins left="0.23622047244094491" right="0.23622047244094491" top="0.35433070866141736" bottom="0.43307086614173229" header="0.31496062992125984" footer="0.31496062992125984"/>
  <pageSetup paperSize="9" scale="51" fitToHeight="0" orientation="landscape" horizontalDpi="360" verticalDpi="360" r:id="rId1"/>
  <headerFooter>
    <oddFooter>&amp;RPage &amp;P of &amp;N &amp;D</oddFooter>
  </headerFooter>
  <rowBreaks count="10" manualBreakCount="10">
    <brk id="27" max="11" man="1"/>
    <brk id="43" max="11" man="1"/>
    <brk id="59" max="11" man="1"/>
    <brk id="74" max="11" man="1"/>
    <brk id="89" max="11" man="1"/>
    <brk id="104" max="11" man="1"/>
    <brk id="119" max="11" man="1"/>
    <brk id="137" max="12" man="1"/>
    <brk id="151" max="12" man="1"/>
    <brk id="164" max="11"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theme="0" tint="-0.34998626667073579"/>
  </sheetPr>
  <dimension ref="A1:X369"/>
  <sheetViews>
    <sheetView showGridLines="0" zoomScaleNormal="100" workbookViewId="0"/>
  </sheetViews>
  <sheetFormatPr defaultColWidth="9.453125" defaultRowHeight="14.5"/>
  <cols>
    <col min="2" max="2" width="22.453125" style="12" customWidth="1"/>
    <col min="3" max="3" width="32.453125" style="12" customWidth="1"/>
    <col min="4" max="4" width="68.81640625" customWidth="1"/>
    <col min="7" max="7" width="5" customWidth="1"/>
    <col min="8" max="24" width="9.453125" style="2"/>
  </cols>
  <sheetData>
    <row r="1" spans="1:15" ht="94.5" customHeight="1">
      <c r="A1" s="2"/>
      <c r="B1" s="17"/>
      <c r="C1" s="17"/>
      <c r="D1" s="2"/>
      <c r="E1" s="2"/>
      <c r="F1" s="2"/>
      <c r="G1" s="2"/>
    </row>
    <row r="2" spans="1:15" ht="145.5" customHeight="1">
      <c r="A2" s="2"/>
      <c r="B2" s="437" t="s">
        <v>87</v>
      </c>
      <c r="C2" s="437"/>
      <c r="D2" s="39"/>
      <c r="E2" s="4"/>
      <c r="F2" s="4"/>
      <c r="G2" s="4"/>
      <c r="H2" s="4"/>
    </row>
    <row r="3" spans="1:15" ht="62.5" customHeight="1">
      <c r="A3" s="2"/>
      <c r="B3" s="569" t="s">
        <v>129</v>
      </c>
      <c r="C3" s="569"/>
      <c r="D3" s="569"/>
      <c r="E3" s="569"/>
      <c r="F3" s="569"/>
      <c r="G3" s="267"/>
      <c r="H3" s="236"/>
    </row>
    <row r="4" spans="1:15" ht="25" customHeight="1">
      <c r="A4" s="2"/>
      <c r="B4" s="575" t="s">
        <v>149</v>
      </c>
      <c r="C4" s="575"/>
      <c r="D4" s="575"/>
      <c r="E4" s="575"/>
      <c r="F4" s="575"/>
      <c r="G4" s="37"/>
    </row>
    <row r="5" spans="1:15" ht="64.5" customHeight="1">
      <c r="A5" s="2"/>
      <c r="B5" s="689" t="s">
        <v>418</v>
      </c>
      <c r="C5" s="689"/>
      <c r="D5" s="689"/>
      <c r="E5" s="689"/>
      <c r="F5" s="689"/>
      <c r="G5" s="37"/>
    </row>
    <row r="6" spans="1:15" ht="14.25" customHeight="1">
      <c r="A6" s="2"/>
      <c r="B6" s="68"/>
      <c r="C6" s="68"/>
      <c r="D6" s="39"/>
      <c r="E6" s="4"/>
      <c r="F6" s="4"/>
      <c r="G6" s="4"/>
      <c r="H6" s="4"/>
    </row>
    <row r="7" spans="1:15" ht="19" thickBot="1">
      <c r="A7" s="2"/>
      <c r="B7" s="438" t="s">
        <v>36</v>
      </c>
      <c r="C7" s="439" t="s">
        <v>67</v>
      </c>
      <c r="D7" s="440" t="s">
        <v>37</v>
      </c>
      <c r="E7" s="2"/>
      <c r="F7" s="2"/>
      <c r="G7" s="2"/>
    </row>
    <row r="8" spans="1:15" ht="100.5" customHeight="1" thickTop="1" thickBot="1">
      <c r="A8" s="2"/>
      <c r="B8" s="107" t="s">
        <v>69</v>
      </c>
      <c r="C8" s="111" t="s">
        <v>421</v>
      </c>
      <c r="D8" s="110" t="s">
        <v>251</v>
      </c>
      <c r="E8" s="2"/>
      <c r="F8" s="2"/>
      <c r="G8" s="2"/>
    </row>
    <row r="9" spans="1:15" ht="103" customHeight="1" thickTop="1" thickBot="1">
      <c r="A9" s="2"/>
      <c r="B9" s="107" t="s">
        <v>96</v>
      </c>
      <c r="C9" s="111" t="s">
        <v>422</v>
      </c>
      <c r="D9" s="110" t="s">
        <v>252</v>
      </c>
      <c r="E9" s="2"/>
      <c r="F9" s="2"/>
      <c r="G9" s="2"/>
    </row>
    <row r="10" spans="1:15" ht="59.5" customHeight="1" thickTop="1" thickBot="1">
      <c r="A10" s="2"/>
      <c r="B10" s="107" t="s">
        <v>253</v>
      </c>
      <c r="C10" s="111" t="s">
        <v>289</v>
      </c>
      <c r="D10" s="110" t="s">
        <v>254</v>
      </c>
      <c r="E10" s="2"/>
      <c r="F10" s="2"/>
      <c r="G10" s="2"/>
    </row>
    <row r="11" spans="1:15" ht="86.5" customHeight="1" thickTop="1" thickBot="1">
      <c r="A11" s="2"/>
      <c r="B11" s="107" t="s">
        <v>255</v>
      </c>
      <c r="C11" s="111" t="s">
        <v>257</v>
      </c>
      <c r="D11" s="112" t="s">
        <v>256</v>
      </c>
      <c r="E11" s="2"/>
      <c r="F11" s="2"/>
      <c r="G11" s="2"/>
    </row>
    <row r="12" spans="1:15" ht="112.5" customHeight="1" thickTop="1" thickBot="1">
      <c r="A12" s="2"/>
      <c r="B12" s="107" t="s">
        <v>143</v>
      </c>
      <c r="C12" s="111" t="s">
        <v>68</v>
      </c>
      <c r="D12" s="110" t="s">
        <v>258</v>
      </c>
      <c r="E12" s="2"/>
      <c r="F12" s="2"/>
      <c r="G12" s="2"/>
    </row>
    <row r="13" spans="1:15" ht="237.65" customHeight="1" thickTop="1" thickBot="1">
      <c r="A13" s="2"/>
      <c r="B13" s="107" t="s">
        <v>259</v>
      </c>
      <c r="C13" s="111" t="s">
        <v>191</v>
      </c>
      <c r="D13" s="112" t="s">
        <v>486</v>
      </c>
      <c r="E13" s="2"/>
      <c r="F13" s="2"/>
      <c r="G13" s="2"/>
      <c r="L13" s="568"/>
      <c r="M13" s="568"/>
      <c r="N13" s="568"/>
      <c r="O13" s="568"/>
    </row>
    <row r="14" spans="1:15" ht="89.5" customHeight="1" thickTop="1" thickBot="1">
      <c r="A14" s="2"/>
      <c r="B14" s="107" t="s">
        <v>16</v>
      </c>
      <c r="C14" s="111" t="s">
        <v>423</v>
      </c>
      <c r="D14" s="113" t="s">
        <v>460</v>
      </c>
      <c r="E14" s="2"/>
      <c r="F14" s="2"/>
      <c r="G14" s="2"/>
      <c r="N14" s="236"/>
      <c r="O14" s="236"/>
    </row>
    <row r="15" spans="1:15" ht="86.5" customHeight="1" thickTop="1" thickBot="1">
      <c r="A15" s="2"/>
      <c r="B15" s="107" t="s">
        <v>130</v>
      </c>
      <c r="C15" s="111" t="s">
        <v>424</v>
      </c>
      <c r="D15" s="110" t="s">
        <v>260</v>
      </c>
      <c r="E15" s="2"/>
      <c r="F15" s="2"/>
      <c r="G15" s="2"/>
      <c r="N15" s="236"/>
      <c r="O15" s="236"/>
    </row>
    <row r="16" spans="1:15" ht="114.65" customHeight="1" thickTop="1" thickBot="1">
      <c r="A16" s="2"/>
      <c r="B16" s="107" t="s">
        <v>95</v>
      </c>
      <c r="C16" s="111" t="s">
        <v>423</v>
      </c>
      <c r="D16" s="110" t="s">
        <v>131</v>
      </c>
      <c r="E16" s="2"/>
      <c r="F16" s="2"/>
      <c r="G16" s="2"/>
      <c r="N16" s="236"/>
      <c r="O16" s="236"/>
    </row>
    <row r="17" spans="1:15" ht="80.150000000000006" customHeight="1" thickTop="1" thickBot="1">
      <c r="A17" s="2"/>
      <c r="B17" s="107" t="s">
        <v>261</v>
      </c>
      <c r="C17" s="111" t="s">
        <v>423</v>
      </c>
      <c r="D17" s="110" t="s">
        <v>262</v>
      </c>
      <c r="E17" s="2"/>
      <c r="F17" s="2"/>
      <c r="G17" s="2"/>
      <c r="N17" s="236"/>
      <c r="O17" s="236"/>
    </row>
    <row r="18" spans="1:15" ht="86.15" customHeight="1" thickTop="1" thickBot="1">
      <c r="A18" s="2"/>
      <c r="B18" s="107" t="s">
        <v>57</v>
      </c>
      <c r="C18" s="111" t="s">
        <v>423</v>
      </c>
      <c r="D18" s="110" t="s">
        <v>132</v>
      </c>
      <c r="E18" s="2"/>
      <c r="F18" s="2"/>
      <c r="G18" s="2"/>
      <c r="N18" s="236"/>
      <c r="O18" s="236"/>
    </row>
    <row r="19" spans="1:15" ht="114" customHeight="1" thickTop="1" thickBot="1">
      <c r="A19" s="2"/>
      <c r="B19" s="107" t="s">
        <v>264</v>
      </c>
      <c r="C19" s="111" t="s">
        <v>423</v>
      </c>
      <c r="D19" s="113" t="s">
        <v>461</v>
      </c>
      <c r="E19" s="2"/>
      <c r="F19" s="2"/>
      <c r="G19" s="2"/>
      <c r="N19" s="236"/>
      <c r="O19" s="236"/>
    </row>
    <row r="20" spans="1:15" ht="81.650000000000006" customHeight="1" thickTop="1" thickBot="1">
      <c r="A20" s="2"/>
      <c r="B20" s="107" t="s">
        <v>145</v>
      </c>
      <c r="C20" s="111" t="s">
        <v>1</v>
      </c>
      <c r="D20" s="114" t="s">
        <v>146</v>
      </c>
      <c r="E20" s="2"/>
      <c r="F20" s="2"/>
      <c r="G20" s="2"/>
      <c r="N20" s="236"/>
      <c r="O20" s="236"/>
    </row>
    <row r="21" spans="1:15" ht="87" customHeight="1" thickTop="1" thickBot="1">
      <c r="A21" s="2"/>
      <c r="B21" s="108" t="s">
        <v>361</v>
      </c>
      <c r="C21" s="111" t="s">
        <v>425</v>
      </c>
      <c r="D21" s="113" t="s">
        <v>462</v>
      </c>
      <c r="E21" s="2"/>
      <c r="F21" s="2"/>
      <c r="G21" s="2"/>
      <c r="N21" s="236"/>
      <c r="O21" s="236"/>
    </row>
    <row r="22" spans="1:15" ht="93" customHeight="1" thickTop="1" thickBot="1">
      <c r="A22" s="2"/>
      <c r="B22" s="107" t="s">
        <v>265</v>
      </c>
      <c r="C22" s="111" t="s">
        <v>191</v>
      </c>
      <c r="D22" s="110" t="s">
        <v>266</v>
      </c>
      <c r="E22" s="2"/>
      <c r="F22" s="2"/>
      <c r="G22" s="2"/>
      <c r="N22" s="236"/>
      <c r="O22" s="236"/>
    </row>
    <row r="23" spans="1:15" ht="83.5" customHeight="1" thickTop="1" thickBot="1">
      <c r="A23" s="2"/>
      <c r="B23" s="107" t="s">
        <v>38</v>
      </c>
      <c r="C23" s="111" t="s">
        <v>49</v>
      </c>
      <c r="D23" s="110" t="s">
        <v>325</v>
      </c>
      <c r="E23" s="2"/>
      <c r="F23" s="2"/>
      <c r="G23" s="2"/>
      <c r="N23" s="236"/>
      <c r="O23" s="236"/>
    </row>
    <row r="24" spans="1:15" ht="91.5" customHeight="1" thickTop="1" thickBot="1">
      <c r="A24" s="2"/>
      <c r="B24" s="107" t="s">
        <v>310</v>
      </c>
      <c r="C24" s="111" t="s">
        <v>422</v>
      </c>
      <c r="D24" s="110" t="s">
        <v>133</v>
      </c>
      <c r="E24" s="2"/>
      <c r="F24" s="2"/>
      <c r="G24" s="2"/>
    </row>
    <row r="25" spans="1:15" ht="56.5" customHeight="1" thickTop="1" thickBot="1">
      <c r="A25" s="2"/>
      <c r="B25" s="107" t="s">
        <v>56</v>
      </c>
      <c r="C25" s="111" t="s">
        <v>426</v>
      </c>
      <c r="D25" s="110" t="s">
        <v>134</v>
      </c>
      <c r="E25" s="2"/>
      <c r="F25" s="2"/>
      <c r="G25" s="2"/>
    </row>
    <row r="26" spans="1:15" ht="109" customHeight="1" thickTop="1" thickBot="1">
      <c r="A26" s="2"/>
      <c r="B26" s="107" t="s">
        <v>119</v>
      </c>
      <c r="C26" s="111" t="s">
        <v>423</v>
      </c>
      <c r="D26" s="113" t="s">
        <v>463</v>
      </c>
      <c r="E26" s="2"/>
      <c r="F26" s="2"/>
      <c r="G26" s="2"/>
    </row>
    <row r="27" spans="1:15" ht="87" customHeight="1" thickTop="1" thickBot="1">
      <c r="A27" s="2"/>
      <c r="B27" s="107" t="s">
        <v>71</v>
      </c>
      <c r="C27" s="111" t="s">
        <v>290</v>
      </c>
      <c r="D27" s="110" t="s">
        <v>487</v>
      </c>
      <c r="E27" s="2"/>
      <c r="F27" s="2"/>
      <c r="G27" s="2"/>
    </row>
    <row r="28" spans="1:15" ht="71.150000000000006" customHeight="1" thickTop="1" thickBot="1">
      <c r="A28" s="2"/>
      <c r="B28" s="107" t="s">
        <v>267</v>
      </c>
      <c r="C28" s="111" t="s">
        <v>268</v>
      </c>
      <c r="D28" s="112" t="s">
        <v>464</v>
      </c>
      <c r="E28" s="2"/>
      <c r="F28" s="2"/>
      <c r="G28" s="2"/>
    </row>
    <row r="29" spans="1:15" ht="74.150000000000006" customHeight="1" thickTop="1" thickBot="1">
      <c r="A29" s="2"/>
      <c r="B29" s="107" t="s">
        <v>70</v>
      </c>
      <c r="C29" s="111" t="s">
        <v>291</v>
      </c>
      <c r="D29" s="110" t="s">
        <v>269</v>
      </c>
      <c r="E29" s="2"/>
      <c r="F29" s="2"/>
      <c r="G29" s="2"/>
    </row>
    <row r="30" spans="1:15" ht="128.15" customHeight="1" thickTop="1" thickBot="1">
      <c r="A30" s="2"/>
      <c r="B30" s="107" t="s">
        <v>74</v>
      </c>
      <c r="C30" s="111" t="s">
        <v>423</v>
      </c>
      <c r="D30" s="110" t="s">
        <v>270</v>
      </c>
      <c r="E30" s="2"/>
      <c r="F30" s="2"/>
      <c r="G30" s="2"/>
    </row>
    <row r="31" spans="1:15" ht="83.15" customHeight="1" thickTop="1">
      <c r="A31" s="2"/>
      <c r="B31" s="109" t="s">
        <v>76</v>
      </c>
      <c r="C31" s="115" t="s">
        <v>423</v>
      </c>
      <c r="D31" s="116" t="s">
        <v>271</v>
      </c>
      <c r="E31" s="2"/>
      <c r="F31" s="2"/>
      <c r="G31" s="2"/>
    </row>
    <row r="32" spans="1:15" s="2" customFormat="1" ht="30" customHeight="1">
      <c r="B32" s="17"/>
      <c r="C32" s="17"/>
    </row>
    <row r="33" spans="2:3" s="2" customFormat="1">
      <c r="B33" s="17"/>
      <c r="C33" s="17"/>
    </row>
    <row r="34" spans="2:3" s="2" customFormat="1">
      <c r="B34" s="17"/>
      <c r="C34" s="17"/>
    </row>
    <row r="35" spans="2:3" s="2" customFormat="1">
      <c r="B35" s="17"/>
      <c r="C35" s="17"/>
    </row>
    <row r="36" spans="2:3" s="2" customFormat="1">
      <c r="B36" s="17"/>
      <c r="C36" s="17"/>
    </row>
    <row r="37" spans="2:3" s="2" customFormat="1">
      <c r="B37" s="17"/>
      <c r="C37" s="17"/>
    </row>
    <row r="38" spans="2:3" s="2" customFormat="1">
      <c r="B38" s="17"/>
      <c r="C38" s="17"/>
    </row>
    <row r="39" spans="2:3" s="2" customFormat="1">
      <c r="B39" s="17"/>
      <c r="C39" s="17"/>
    </row>
    <row r="40" spans="2:3" s="2" customFormat="1">
      <c r="B40" s="17"/>
      <c r="C40" s="17"/>
    </row>
    <row r="41" spans="2:3" s="2" customFormat="1">
      <c r="B41" s="17"/>
      <c r="C41" s="17"/>
    </row>
    <row r="42" spans="2:3" s="2" customFormat="1">
      <c r="B42" s="17"/>
      <c r="C42" s="17"/>
    </row>
    <row r="43" spans="2:3" s="2" customFormat="1">
      <c r="B43" s="17"/>
      <c r="C43" s="17"/>
    </row>
    <row r="44" spans="2:3" s="2" customFormat="1">
      <c r="B44" s="17"/>
      <c r="C44" s="17"/>
    </row>
    <row r="45" spans="2:3" s="2" customFormat="1">
      <c r="B45" s="17"/>
      <c r="C45" s="17"/>
    </row>
    <row r="46" spans="2:3" s="2" customFormat="1">
      <c r="B46" s="17"/>
      <c r="C46" s="17"/>
    </row>
    <row r="47" spans="2:3" s="2" customFormat="1">
      <c r="B47" s="17"/>
      <c r="C47" s="17"/>
    </row>
    <row r="48" spans="2:3" s="2" customFormat="1">
      <c r="B48" s="17"/>
      <c r="C48" s="17"/>
    </row>
    <row r="49" spans="2:3" s="2" customFormat="1">
      <c r="B49" s="17"/>
      <c r="C49" s="17"/>
    </row>
    <row r="50" spans="2:3" s="2" customFormat="1">
      <c r="B50" s="17"/>
      <c r="C50" s="17"/>
    </row>
    <row r="51" spans="2:3" s="2" customFormat="1">
      <c r="B51" s="17"/>
      <c r="C51" s="17"/>
    </row>
    <row r="52" spans="2:3" s="2" customFormat="1">
      <c r="B52" s="17"/>
      <c r="C52" s="17"/>
    </row>
    <row r="53" spans="2:3" s="2" customFormat="1">
      <c r="B53" s="17"/>
      <c r="C53" s="17"/>
    </row>
    <row r="54" spans="2:3" s="2" customFormat="1">
      <c r="B54" s="17"/>
      <c r="C54" s="17"/>
    </row>
    <row r="55" spans="2:3" s="2" customFormat="1">
      <c r="B55" s="17"/>
      <c r="C55" s="17"/>
    </row>
    <row r="56" spans="2:3" s="2" customFormat="1">
      <c r="B56" s="17"/>
      <c r="C56" s="17"/>
    </row>
    <row r="57" spans="2:3" s="2" customFormat="1">
      <c r="B57" s="17"/>
      <c r="C57" s="17"/>
    </row>
    <row r="58" spans="2:3" s="2" customFormat="1">
      <c r="B58" s="17"/>
      <c r="C58" s="17"/>
    </row>
    <row r="59" spans="2:3" s="2" customFormat="1">
      <c r="B59" s="17"/>
      <c r="C59" s="17"/>
    </row>
    <row r="60" spans="2:3" s="2" customFormat="1">
      <c r="B60" s="17"/>
      <c r="C60" s="17"/>
    </row>
    <row r="61" spans="2:3" s="2" customFormat="1">
      <c r="B61" s="17"/>
      <c r="C61" s="17"/>
    </row>
    <row r="62" spans="2:3" s="2" customFormat="1">
      <c r="B62" s="17"/>
      <c r="C62" s="17"/>
    </row>
    <row r="63" spans="2:3" s="2" customFormat="1">
      <c r="B63" s="17"/>
      <c r="C63" s="17"/>
    </row>
    <row r="64" spans="2:3" s="2" customFormat="1">
      <c r="B64" s="17"/>
      <c r="C64" s="17"/>
    </row>
    <row r="65" spans="2:3" s="2" customFormat="1">
      <c r="B65" s="17"/>
      <c r="C65" s="17"/>
    </row>
    <row r="66" spans="2:3" s="2" customFormat="1">
      <c r="B66" s="17"/>
      <c r="C66" s="17"/>
    </row>
    <row r="67" spans="2:3" s="2" customFormat="1">
      <c r="B67" s="17"/>
      <c r="C67" s="17"/>
    </row>
    <row r="68" spans="2:3" s="2" customFormat="1">
      <c r="B68" s="17"/>
      <c r="C68" s="17"/>
    </row>
    <row r="69" spans="2:3" s="2" customFormat="1">
      <c r="B69" s="17"/>
      <c r="C69" s="17"/>
    </row>
    <row r="70" spans="2:3" s="2" customFormat="1">
      <c r="B70" s="17"/>
      <c r="C70" s="17"/>
    </row>
    <row r="71" spans="2:3" s="2" customFormat="1">
      <c r="B71" s="17"/>
      <c r="C71" s="17"/>
    </row>
    <row r="72" spans="2:3" s="2" customFormat="1">
      <c r="B72" s="17"/>
      <c r="C72" s="17"/>
    </row>
    <row r="73" spans="2:3" s="2" customFormat="1">
      <c r="B73" s="17"/>
      <c r="C73" s="17"/>
    </row>
    <row r="74" spans="2:3" s="2" customFormat="1">
      <c r="B74" s="17"/>
      <c r="C74" s="17"/>
    </row>
    <row r="75" spans="2:3" s="2" customFormat="1">
      <c r="B75" s="17"/>
      <c r="C75" s="17"/>
    </row>
    <row r="76" spans="2:3" s="2" customFormat="1">
      <c r="B76" s="17"/>
      <c r="C76" s="17"/>
    </row>
    <row r="77" spans="2:3" s="2" customFormat="1">
      <c r="B77" s="17"/>
      <c r="C77" s="17"/>
    </row>
    <row r="78" spans="2:3" s="2" customFormat="1">
      <c r="B78" s="17"/>
      <c r="C78" s="17"/>
    </row>
    <row r="79" spans="2:3" s="2" customFormat="1">
      <c r="B79" s="17"/>
      <c r="C79" s="17"/>
    </row>
    <row r="80" spans="2:3" s="2" customFormat="1">
      <c r="B80" s="17"/>
      <c r="C80" s="17"/>
    </row>
    <row r="81" spans="2:3" s="2" customFormat="1">
      <c r="B81" s="17"/>
      <c r="C81" s="17"/>
    </row>
    <row r="82" spans="2:3" s="2" customFormat="1">
      <c r="B82" s="17"/>
      <c r="C82" s="17"/>
    </row>
    <row r="83" spans="2:3" s="2" customFormat="1">
      <c r="B83" s="17"/>
      <c r="C83" s="17"/>
    </row>
    <row r="84" spans="2:3" s="2" customFormat="1">
      <c r="B84" s="17"/>
      <c r="C84" s="17"/>
    </row>
    <row r="85" spans="2:3" s="2" customFormat="1">
      <c r="B85" s="17"/>
      <c r="C85" s="17"/>
    </row>
    <row r="86" spans="2:3" s="2" customFormat="1">
      <c r="B86" s="17"/>
      <c r="C86" s="17"/>
    </row>
    <row r="87" spans="2:3" s="2" customFormat="1">
      <c r="B87" s="17"/>
      <c r="C87" s="17"/>
    </row>
    <row r="88" spans="2:3" s="2" customFormat="1">
      <c r="B88" s="17"/>
      <c r="C88" s="17"/>
    </row>
    <row r="89" spans="2:3" s="2" customFormat="1">
      <c r="B89" s="17"/>
      <c r="C89" s="17"/>
    </row>
    <row r="90" spans="2:3" s="2" customFormat="1">
      <c r="B90" s="17"/>
      <c r="C90" s="17"/>
    </row>
    <row r="91" spans="2:3" s="2" customFormat="1">
      <c r="B91" s="17"/>
      <c r="C91" s="17"/>
    </row>
    <row r="92" spans="2:3" s="2" customFormat="1">
      <c r="B92" s="17"/>
      <c r="C92" s="17"/>
    </row>
    <row r="93" spans="2:3" s="2" customFormat="1">
      <c r="B93" s="17"/>
      <c r="C93" s="17"/>
    </row>
    <row r="94" spans="2:3" s="2" customFormat="1">
      <c r="B94" s="17"/>
      <c r="C94" s="17"/>
    </row>
    <row r="95" spans="2:3" s="2" customFormat="1">
      <c r="B95" s="17"/>
      <c r="C95" s="17"/>
    </row>
    <row r="96" spans="2:3" s="2" customFormat="1">
      <c r="B96" s="17"/>
      <c r="C96" s="17"/>
    </row>
    <row r="97" spans="2:3" s="2" customFormat="1">
      <c r="B97" s="17"/>
      <c r="C97" s="17"/>
    </row>
    <row r="98" spans="2:3" s="2" customFormat="1">
      <c r="B98" s="17"/>
      <c r="C98" s="17"/>
    </row>
    <row r="99" spans="2:3" s="2" customFormat="1">
      <c r="B99" s="17"/>
      <c r="C99" s="17"/>
    </row>
    <row r="100" spans="2:3" s="2" customFormat="1">
      <c r="B100" s="17"/>
      <c r="C100" s="17"/>
    </row>
    <row r="101" spans="2:3" s="2" customFormat="1">
      <c r="B101" s="17"/>
      <c r="C101" s="17"/>
    </row>
    <row r="102" spans="2:3" s="2" customFormat="1">
      <c r="B102" s="17"/>
      <c r="C102" s="17"/>
    </row>
    <row r="103" spans="2:3" s="2" customFormat="1">
      <c r="B103" s="17"/>
      <c r="C103" s="17"/>
    </row>
    <row r="104" spans="2:3" s="2" customFormat="1">
      <c r="B104" s="17"/>
      <c r="C104" s="17"/>
    </row>
    <row r="105" spans="2:3" s="2" customFormat="1">
      <c r="B105" s="17"/>
      <c r="C105" s="17"/>
    </row>
    <row r="106" spans="2:3" s="2" customFormat="1">
      <c r="B106" s="17"/>
      <c r="C106" s="17"/>
    </row>
    <row r="107" spans="2:3" s="2" customFormat="1">
      <c r="B107" s="17"/>
      <c r="C107" s="17"/>
    </row>
    <row r="108" spans="2:3" s="2" customFormat="1">
      <c r="B108" s="17"/>
      <c r="C108" s="17"/>
    </row>
    <row r="109" spans="2:3" s="2" customFormat="1">
      <c r="B109" s="17"/>
      <c r="C109" s="17"/>
    </row>
    <row r="110" spans="2:3" s="2" customFormat="1">
      <c r="B110" s="17"/>
      <c r="C110" s="17"/>
    </row>
    <row r="111" spans="2:3" s="2" customFormat="1">
      <c r="B111" s="17"/>
      <c r="C111" s="17"/>
    </row>
    <row r="112" spans="2:3" s="2" customFormat="1">
      <c r="B112" s="17"/>
      <c r="C112" s="17"/>
    </row>
    <row r="113" spans="2:3" s="2" customFormat="1">
      <c r="B113" s="17"/>
      <c r="C113" s="17"/>
    </row>
    <row r="114" spans="2:3" s="2" customFormat="1">
      <c r="B114" s="17"/>
      <c r="C114" s="17"/>
    </row>
    <row r="115" spans="2:3" s="2" customFormat="1">
      <c r="B115" s="17"/>
      <c r="C115" s="17"/>
    </row>
    <row r="116" spans="2:3" s="2" customFormat="1">
      <c r="B116" s="17"/>
      <c r="C116" s="17"/>
    </row>
    <row r="117" spans="2:3" s="2" customFormat="1">
      <c r="B117" s="17"/>
      <c r="C117" s="17"/>
    </row>
    <row r="118" spans="2:3" s="2" customFormat="1">
      <c r="B118" s="17"/>
      <c r="C118" s="17"/>
    </row>
    <row r="119" spans="2:3" s="2" customFormat="1">
      <c r="B119" s="17"/>
      <c r="C119" s="17"/>
    </row>
    <row r="120" spans="2:3" s="2" customFormat="1">
      <c r="B120" s="17"/>
      <c r="C120" s="17"/>
    </row>
    <row r="121" spans="2:3" s="2" customFormat="1">
      <c r="B121" s="17"/>
      <c r="C121" s="17"/>
    </row>
    <row r="122" spans="2:3" s="2" customFormat="1">
      <c r="B122" s="17"/>
      <c r="C122" s="17"/>
    </row>
    <row r="123" spans="2:3" s="2" customFormat="1">
      <c r="B123" s="17"/>
      <c r="C123" s="17"/>
    </row>
    <row r="124" spans="2:3" s="2" customFormat="1">
      <c r="B124" s="17"/>
      <c r="C124" s="17"/>
    </row>
    <row r="125" spans="2:3" s="2" customFormat="1">
      <c r="B125" s="17"/>
      <c r="C125" s="17"/>
    </row>
    <row r="126" spans="2:3" s="2" customFormat="1">
      <c r="B126" s="17"/>
      <c r="C126" s="17"/>
    </row>
    <row r="127" spans="2:3" s="2" customFormat="1">
      <c r="B127" s="17"/>
      <c r="C127" s="17"/>
    </row>
    <row r="128" spans="2:3" s="2" customFormat="1">
      <c r="B128" s="17"/>
      <c r="C128" s="17"/>
    </row>
    <row r="129" spans="2:3" s="2" customFormat="1">
      <c r="B129" s="17"/>
      <c r="C129" s="17"/>
    </row>
    <row r="130" spans="2:3" s="2" customFormat="1">
      <c r="B130" s="17"/>
      <c r="C130" s="17"/>
    </row>
    <row r="131" spans="2:3" s="2" customFormat="1">
      <c r="B131" s="17"/>
      <c r="C131" s="17"/>
    </row>
    <row r="132" spans="2:3" s="2" customFormat="1">
      <c r="B132" s="17"/>
      <c r="C132" s="17"/>
    </row>
    <row r="133" spans="2:3" s="2" customFormat="1">
      <c r="B133" s="17"/>
      <c r="C133" s="17"/>
    </row>
    <row r="134" spans="2:3" s="2" customFormat="1">
      <c r="B134" s="17"/>
      <c r="C134" s="17"/>
    </row>
    <row r="135" spans="2:3" s="2" customFormat="1">
      <c r="B135" s="17"/>
      <c r="C135" s="17"/>
    </row>
    <row r="136" spans="2:3" s="2" customFormat="1">
      <c r="B136" s="17"/>
      <c r="C136" s="17"/>
    </row>
    <row r="137" spans="2:3" s="2" customFormat="1">
      <c r="B137" s="17"/>
      <c r="C137" s="17"/>
    </row>
    <row r="138" spans="2:3" s="2" customFormat="1">
      <c r="B138" s="17"/>
      <c r="C138" s="17"/>
    </row>
    <row r="139" spans="2:3" s="2" customFormat="1">
      <c r="B139" s="17"/>
      <c r="C139" s="17"/>
    </row>
    <row r="140" spans="2:3" s="2" customFormat="1">
      <c r="B140" s="17"/>
      <c r="C140" s="17"/>
    </row>
    <row r="141" spans="2:3" s="2" customFormat="1">
      <c r="B141" s="17"/>
      <c r="C141" s="17"/>
    </row>
    <row r="142" spans="2:3" s="2" customFormat="1">
      <c r="B142" s="17"/>
      <c r="C142" s="17"/>
    </row>
    <row r="143" spans="2:3" s="2" customFormat="1">
      <c r="B143" s="17"/>
      <c r="C143" s="17"/>
    </row>
    <row r="144" spans="2:3" s="2" customFormat="1">
      <c r="B144" s="17"/>
      <c r="C144" s="17"/>
    </row>
    <row r="145" spans="2:3" s="2" customFormat="1">
      <c r="B145" s="17"/>
      <c r="C145" s="17"/>
    </row>
    <row r="146" spans="2:3" s="2" customFormat="1">
      <c r="B146" s="17"/>
      <c r="C146" s="17"/>
    </row>
    <row r="147" spans="2:3" s="2" customFormat="1">
      <c r="B147" s="17"/>
      <c r="C147" s="17"/>
    </row>
    <row r="148" spans="2:3" s="2" customFormat="1">
      <c r="B148" s="17"/>
      <c r="C148" s="17"/>
    </row>
    <row r="149" spans="2:3" s="2" customFormat="1">
      <c r="B149" s="17"/>
      <c r="C149" s="17"/>
    </row>
    <row r="150" spans="2:3" s="2" customFormat="1">
      <c r="B150" s="17"/>
      <c r="C150" s="17"/>
    </row>
    <row r="151" spans="2:3" s="2" customFormat="1">
      <c r="B151" s="17"/>
      <c r="C151" s="17"/>
    </row>
    <row r="152" spans="2:3" s="2" customFormat="1">
      <c r="B152" s="17"/>
      <c r="C152" s="17"/>
    </row>
    <row r="153" spans="2:3" s="2" customFormat="1">
      <c r="B153" s="17"/>
      <c r="C153" s="17"/>
    </row>
    <row r="154" spans="2:3" s="2" customFormat="1">
      <c r="B154" s="17"/>
      <c r="C154" s="17"/>
    </row>
    <row r="155" spans="2:3" s="2" customFormat="1">
      <c r="B155" s="17"/>
      <c r="C155" s="17"/>
    </row>
    <row r="156" spans="2:3" s="2" customFormat="1">
      <c r="B156" s="17"/>
      <c r="C156" s="17"/>
    </row>
    <row r="157" spans="2:3" s="2" customFormat="1">
      <c r="B157" s="17"/>
      <c r="C157" s="17"/>
    </row>
    <row r="158" spans="2:3" s="2" customFormat="1">
      <c r="B158" s="17"/>
      <c r="C158" s="17"/>
    </row>
    <row r="159" spans="2:3" s="2" customFormat="1">
      <c r="B159" s="17"/>
      <c r="C159" s="17"/>
    </row>
    <row r="160" spans="2:3" s="2" customFormat="1">
      <c r="B160" s="17"/>
      <c r="C160" s="17"/>
    </row>
    <row r="161" spans="2:3" s="2" customFormat="1">
      <c r="B161" s="17"/>
      <c r="C161" s="17"/>
    </row>
    <row r="162" spans="2:3" s="2" customFormat="1">
      <c r="B162" s="17"/>
      <c r="C162" s="17"/>
    </row>
    <row r="163" spans="2:3" s="2" customFormat="1">
      <c r="B163" s="17"/>
      <c r="C163" s="17"/>
    </row>
    <row r="164" spans="2:3" s="2" customFormat="1">
      <c r="B164" s="17"/>
      <c r="C164" s="17"/>
    </row>
    <row r="165" spans="2:3" s="2" customFormat="1">
      <c r="B165" s="17"/>
      <c r="C165" s="17"/>
    </row>
    <row r="166" spans="2:3" s="2" customFormat="1">
      <c r="B166" s="17"/>
      <c r="C166" s="17"/>
    </row>
    <row r="167" spans="2:3" s="2" customFormat="1">
      <c r="B167" s="17"/>
      <c r="C167" s="17"/>
    </row>
    <row r="168" spans="2:3" s="2" customFormat="1">
      <c r="B168" s="17"/>
      <c r="C168" s="17"/>
    </row>
    <row r="169" spans="2:3" s="2" customFormat="1">
      <c r="B169" s="17"/>
      <c r="C169" s="17"/>
    </row>
    <row r="170" spans="2:3" s="2" customFormat="1">
      <c r="B170" s="17"/>
      <c r="C170" s="17"/>
    </row>
    <row r="171" spans="2:3" s="2" customFormat="1">
      <c r="B171" s="17"/>
      <c r="C171" s="17"/>
    </row>
    <row r="172" spans="2:3" s="2" customFormat="1">
      <c r="B172" s="17"/>
      <c r="C172" s="17"/>
    </row>
    <row r="173" spans="2:3" s="2" customFormat="1">
      <c r="B173" s="17"/>
      <c r="C173" s="17"/>
    </row>
    <row r="174" spans="2:3" s="2" customFormat="1">
      <c r="B174" s="17"/>
      <c r="C174" s="17"/>
    </row>
    <row r="175" spans="2:3" s="2" customFormat="1">
      <c r="B175" s="17"/>
      <c r="C175" s="17"/>
    </row>
    <row r="176" spans="2:3" s="2" customFormat="1">
      <c r="B176" s="17"/>
      <c r="C176" s="17"/>
    </row>
    <row r="177" spans="2:3" s="2" customFormat="1">
      <c r="B177" s="17"/>
      <c r="C177" s="17"/>
    </row>
    <row r="178" spans="2:3" s="2" customFormat="1">
      <c r="B178" s="17"/>
      <c r="C178" s="17"/>
    </row>
    <row r="179" spans="2:3" s="2" customFormat="1">
      <c r="B179" s="17"/>
      <c r="C179" s="17"/>
    </row>
    <row r="180" spans="2:3" s="2" customFormat="1">
      <c r="B180" s="17"/>
      <c r="C180" s="17"/>
    </row>
    <row r="181" spans="2:3" s="2" customFormat="1">
      <c r="B181" s="17"/>
      <c r="C181" s="17"/>
    </row>
    <row r="182" spans="2:3" s="2" customFormat="1">
      <c r="B182" s="17"/>
      <c r="C182" s="17"/>
    </row>
    <row r="183" spans="2:3" s="2" customFormat="1">
      <c r="B183" s="17"/>
      <c r="C183" s="17"/>
    </row>
    <row r="184" spans="2:3" s="2" customFormat="1">
      <c r="B184" s="17"/>
      <c r="C184" s="17"/>
    </row>
    <row r="185" spans="2:3" s="2" customFormat="1">
      <c r="B185" s="17"/>
      <c r="C185" s="17"/>
    </row>
    <row r="186" spans="2:3" s="2" customFormat="1">
      <c r="B186" s="17"/>
      <c r="C186" s="17"/>
    </row>
    <row r="187" spans="2:3" s="2" customFormat="1">
      <c r="B187" s="17"/>
      <c r="C187" s="17"/>
    </row>
    <row r="188" spans="2:3" s="2" customFormat="1">
      <c r="B188" s="17"/>
      <c r="C188" s="17"/>
    </row>
    <row r="189" spans="2:3" s="2" customFormat="1">
      <c r="B189" s="17"/>
      <c r="C189" s="17"/>
    </row>
    <row r="190" spans="2:3" s="2" customFormat="1">
      <c r="B190" s="17"/>
      <c r="C190" s="17"/>
    </row>
    <row r="191" spans="2:3" s="2" customFormat="1">
      <c r="B191" s="17"/>
      <c r="C191" s="17"/>
    </row>
    <row r="192" spans="2:3" s="2" customFormat="1">
      <c r="B192" s="17"/>
      <c r="C192" s="17"/>
    </row>
    <row r="193" spans="2:3" s="2" customFormat="1">
      <c r="B193" s="17"/>
      <c r="C193" s="17"/>
    </row>
    <row r="194" spans="2:3" s="2" customFormat="1">
      <c r="B194" s="17"/>
      <c r="C194" s="17"/>
    </row>
    <row r="195" spans="2:3" s="2" customFormat="1">
      <c r="B195" s="17"/>
      <c r="C195" s="17"/>
    </row>
    <row r="196" spans="2:3" s="2" customFormat="1">
      <c r="B196" s="17"/>
      <c r="C196" s="17"/>
    </row>
    <row r="197" spans="2:3" s="2" customFormat="1">
      <c r="B197" s="17"/>
      <c r="C197" s="17"/>
    </row>
    <row r="198" spans="2:3" s="2" customFormat="1">
      <c r="B198" s="17"/>
      <c r="C198" s="17"/>
    </row>
    <row r="199" spans="2:3" s="2" customFormat="1">
      <c r="B199" s="17"/>
      <c r="C199" s="17"/>
    </row>
    <row r="200" spans="2:3" s="2" customFormat="1">
      <c r="B200" s="17"/>
      <c r="C200" s="17"/>
    </row>
    <row r="201" spans="2:3" s="2" customFormat="1">
      <c r="B201" s="17"/>
      <c r="C201" s="17"/>
    </row>
    <row r="202" spans="2:3" s="2" customFormat="1">
      <c r="B202" s="17"/>
      <c r="C202" s="17"/>
    </row>
    <row r="203" spans="2:3" s="2" customFormat="1">
      <c r="B203" s="17"/>
      <c r="C203" s="17"/>
    </row>
    <row r="204" spans="2:3" s="2" customFormat="1">
      <c r="B204" s="17"/>
      <c r="C204" s="17"/>
    </row>
    <row r="205" spans="2:3" s="2" customFormat="1">
      <c r="B205" s="17"/>
      <c r="C205" s="17"/>
    </row>
    <row r="206" spans="2:3" s="2" customFormat="1">
      <c r="B206" s="17"/>
      <c r="C206" s="17"/>
    </row>
    <row r="207" spans="2:3" s="2" customFormat="1">
      <c r="B207" s="17"/>
      <c r="C207" s="17"/>
    </row>
    <row r="208" spans="2:3" s="2" customFormat="1">
      <c r="B208" s="17"/>
      <c r="C208" s="17"/>
    </row>
    <row r="209" spans="2:3" s="2" customFormat="1">
      <c r="B209" s="17"/>
      <c r="C209" s="17"/>
    </row>
    <row r="210" spans="2:3" s="2" customFormat="1">
      <c r="B210" s="17"/>
      <c r="C210" s="17"/>
    </row>
    <row r="211" spans="2:3" s="2" customFormat="1">
      <c r="B211" s="17"/>
      <c r="C211" s="17"/>
    </row>
    <row r="212" spans="2:3" s="2" customFormat="1">
      <c r="B212" s="17"/>
      <c r="C212" s="17"/>
    </row>
    <row r="213" spans="2:3" s="2" customFormat="1">
      <c r="B213" s="17"/>
      <c r="C213" s="17"/>
    </row>
    <row r="214" spans="2:3" s="2" customFormat="1">
      <c r="B214" s="17"/>
      <c r="C214" s="17"/>
    </row>
    <row r="215" spans="2:3" s="2" customFormat="1">
      <c r="B215" s="17"/>
      <c r="C215" s="17"/>
    </row>
    <row r="216" spans="2:3" s="2" customFormat="1">
      <c r="B216" s="17"/>
      <c r="C216" s="17"/>
    </row>
    <row r="217" spans="2:3" s="2" customFormat="1">
      <c r="B217" s="17"/>
      <c r="C217" s="17"/>
    </row>
    <row r="218" spans="2:3" s="2" customFormat="1">
      <c r="B218" s="17"/>
      <c r="C218" s="17"/>
    </row>
    <row r="219" spans="2:3" s="2" customFormat="1">
      <c r="B219" s="17"/>
      <c r="C219" s="17"/>
    </row>
    <row r="220" spans="2:3" s="2" customFormat="1">
      <c r="B220" s="17"/>
      <c r="C220" s="17"/>
    </row>
    <row r="221" spans="2:3" s="2" customFormat="1">
      <c r="B221" s="17"/>
      <c r="C221" s="17"/>
    </row>
    <row r="222" spans="2:3" s="2" customFormat="1">
      <c r="B222" s="17"/>
      <c r="C222" s="17"/>
    </row>
    <row r="223" spans="2:3" s="2" customFormat="1">
      <c r="B223" s="17"/>
      <c r="C223" s="17"/>
    </row>
    <row r="224" spans="2:3" s="2" customFormat="1">
      <c r="B224" s="17"/>
      <c r="C224" s="17"/>
    </row>
    <row r="225" spans="2:3" s="2" customFormat="1">
      <c r="B225" s="17"/>
      <c r="C225" s="17"/>
    </row>
    <row r="226" spans="2:3" s="2" customFormat="1">
      <c r="B226" s="17"/>
      <c r="C226" s="17"/>
    </row>
    <row r="227" spans="2:3" s="2" customFormat="1">
      <c r="B227" s="17"/>
      <c r="C227" s="17"/>
    </row>
    <row r="228" spans="2:3" s="2" customFormat="1">
      <c r="B228" s="17"/>
      <c r="C228" s="17"/>
    </row>
    <row r="229" spans="2:3" s="2" customFormat="1">
      <c r="B229" s="17"/>
      <c r="C229" s="17"/>
    </row>
    <row r="230" spans="2:3" s="2" customFormat="1">
      <c r="B230" s="17"/>
      <c r="C230" s="17"/>
    </row>
    <row r="231" spans="2:3" s="2" customFormat="1">
      <c r="B231" s="17"/>
      <c r="C231" s="17"/>
    </row>
    <row r="232" spans="2:3" s="2" customFormat="1">
      <c r="B232" s="17"/>
      <c r="C232" s="17"/>
    </row>
    <row r="233" spans="2:3" s="2" customFormat="1">
      <c r="B233" s="17"/>
      <c r="C233" s="17"/>
    </row>
    <row r="234" spans="2:3" s="2" customFormat="1">
      <c r="B234" s="17"/>
      <c r="C234" s="17"/>
    </row>
    <row r="235" spans="2:3" s="2" customFormat="1">
      <c r="B235" s="17"/>
      <c r="C235" s="17"/>
    </row>
    <row r="236" spans="2:3" s="2" customFormat="1">
      <c r="B236" s="17"/>
      <c r="C236" s="17"/>
    </row>
    <row r="237" spans="2:3" s="2" customFormat="1">
      <c r="B237" s="17"/>
      <c r="C237" s="17"/>
    </row>
    <row r="238" spans="2:3" s="2" customFormat="1">
      <c r="B238" s="17"/>
      <c r="C238" s="17"/>
    </row>
    <row r="239" spans="2:3" s="2" customFormat="1">
      <c r="B239" s="17"/>
      <c r="C239" s="17"/>
    </row>
    <row r="240" spans="2:3" s="2" customFormat="1">
      <c r="B240" s="17"/>
      <c r="C240" s="17"/>
    </row>
    <row r="241" spans="2:3" s="2" customFormat="1">
      <c r="B241" s="17"/>
      <c r="C241" s="17"/>
    </row>
    <row r="242" spans="2:3" s="2" customFormat="1">
      <c r="B242" s="17"/>
      <c r="C242" s="17"/>
    </row>
    <row r="243" spans="2:3" s="2" customFormat="1">
      <c r="B243" s="17"/>
      <c r="C243" s="17"/>
    </row>
    <row r="244" spans="2:3" s="2" customFormat="1">
      <c r="B244" s="17"/>
      <c r="C244" s="17"/>
    </row>
    <row r="245" spans="2:3" s="2" customFormat="1">
      <c r="B245" s="17"/>
      <c r="C245" s="17"/>
    </row>
    <row r="246" spans="2:3" s="2" customFormat="1">
      <c r="B246" s="17"/>
      <c r="C246" s="17"/>
    </row>
    <row r="247" spans="2:3" s="2" customFormat="1">
      <c r="B247" s="17"/>
      <c r="C247" s="17"/>
    </row>
    <row r="248" spans="2:3" s="2" customFormat="1">
      <c r="B248" s="17"/>
      <c r="C248" s="17"/>
    </row>
    <row r="249" spans="2:3" s="2" customFormat="1">
      <c r="B249" s="17"/>
      <c r="C249" s="17"/>
    </row>
    <row r="250" spans="2:3" s="2" customFormat="1">
      <c r="B250" s="17"/>
      <c r="C250" s="17"/>
    </row>
    <row r="251" spans="2:3" s="2" customFormat="1">
      <c r="B251" s="17"/>
      <c r="C251" s="17"/>
    </row>
    <row r="252" spans="2:3" s="2" customFormat="1">
      <c r="B252" s="17"/>
      <c r="C252" s="17"/>
    </row>
    <row r="253" spans="2:3" s="2" customFormat="1">
      <c r="B253" s="17"/>
      <c r="C253" s="17"/>
    </row>
    <row r="254" spans="2:3" s="2" customFormat="1">
      <c r="B254" s="17"/>
      <c r="C254" s="17"/>
    </row>
    <row r="255" spans="2:3" s="2" customFormat="1">
      <c r="B255" s="17"/>
      <c r="C255" s="17"/>
    </row>
    <row r="256" spans="2:3" s="2" customFormat="1">
      <c r="B256" s="17"/>
      <c r="C256" s="17"/>
    </row>
    <row r="257" spans="2:3" s="2" customFormat="1">
      <c r="B257" s="17"/>
      <c r="C257" s="17"/>
    </row>
    <row r="258" spans="2:3" s="2" customFormat="1">
      <c r="B258" s="17"/>
      <c r="C258" s="17"/>
    </row>
    <row r="259" spans="2:3" s="2" customFormat="1">
      <c r="B259" s="17"/>
      <c r="C259" s="17"/>
    </row>
    <row r="260" spans="2:3" s="2" customFormat="1">
      <c r="B260" s="17"/>
      <c r="C260" s="17"/>
    </row>
    <row r="261" spans="2:3" s="2" customFormat="1">
      <c r="B261" s="17"/>
      <c r="C261" s="17"/>
    </row>
    <row r="262" spans="2:3" s="2" customFormat="1">
      <c r="B262" s="17"/>
      <c r="C262" s="17"/>
    </row>
    <row r="263" spans="2:3" s="2" customFormat="1">
      <c r="B263" s="17"/>
      <c r="C263" s="17"/>
    </row>
    <row r="264" spans="2:3" s="2" customFormat="1">
      <c r="B264" s="17"/>
      <c r="C264" s="17"/>
    </row>
    <row r="265" spans="2:3" s="2" customFormat="1">
      <c r="B265" s="17"/>
      <c r="C265" s="17"/>
    </row>
    <row r="266" spans="2:3" s="2" customFormat="1">
      <c r="B266" s="17"/>
      <c r="C266" s="17"/>
    </row>
    <row r="267" spans="2:3" s="2" customFormat="1">
      <c r="B267" s="17"/>
      <c r="C267" s="17"/>
    </row>
    <row r="268" spans="2:3" s="2" customFormat="1">
      <c r="B268" s="17"/>
      <c r="C268" s="17"/>
    </row>
    <row r="269" spans="2:3" s="2" customFormat="1">
      <c r="B269" s="17"/>
      <c r="C269" s="17"/>
    </row>
    <row r="270" spans="2:3" s="2" customFormat="1">
      <c r="B270" s="17"/>
      <c r="C270" s="17"/>
    </row>
    <row r="271" spans="2:3" s="2" customFormat="1">
      <c r="B271" s="17"/>
      <c r="C271" s="17"/>
    </row>
    <row r="272" spans="2:3" s="2" customFormat="1">
      <c r="B272" s="17"/>
      <c r="C272" s="17"/>
    </row>
    <row r="273" spans="2:3" s="2" customFormat="1">
      <c r="B273" s="17"/>
      <c r="C273" s="17"/>
    </row>
    <row r="274" spans="2:3" s="2" customFormat="1">
      <c r="B274" s="17"/>
      <c r="C274" s="17"/>
    </row>
    <row r="275" spans="2:3" s="2" customFormat="1">
      <c r="B275" s="17"/>
      <c r="C275" s="17"/>
    </row>
    <row r="276" spans="2:3" s="2" customFormat="1">
      <c r="B276" s="17"/>
      <c r="C276" s="17"/>
    </row>
    <row r="277" spans="2:3" s="2" customFormat="1">
      <c r="B277" s="17"/>
      <c r="C277" s="17"/>
    </row>
    <row r="278" spans="2:3" s="2" customFormat="1">
      <c r="B278" s="17"/>
      <c r="C278" s="17"/>
    </row>
    <row r="279" spans="2:3" s="2" customFormat="1">
      <c r="B279" s="17"/>
      <c r="C279" s="17"/>
    </row>
    <row r="280" spans="2:3" s="2" customFormat="1">
      <c r="B280" s="17"/>
      <c r="C280" s="17"/>
    </row>
    <row r="281" spans="2:3" s="2" customFormat="1">
      <c r="B281" s="17"/>
      <c r="C281" s="17"/>
    </row>
    <row r="282" spans="2:3" s="2" customFormat="1">
      <c r="B282" s="17"/>
      <c r="C282" s="17"/>
    </row>
    <row r="283" spans="2:3" s="2" customFormat="1">
      <c r="B283" s="17"/>
      <c r="C283" s="17"/>
    </row>
    <row r="284" spans="2:3" s="2" customFormat="1">
      <c r="B284" s="17"/>
      <c r="C284" s="17"/>
    </row>
    <row r="285" spans="2:3" s="2" customFormat="1">
      <c r="B285" s="17"/>
      <c r="C285" s="17"/>
    </row>
    <row r="286" spans="2:3" s="2" customFormat="1">
      <c r="B286" s="17"/>
      <c r="C286" s="17"/>
    </row>
    <row r="287" spans="2:3" s="2" customFormat="1">
      <c r="B287" s="17"/>
      <c r="C287" s="17"/>
    </row>
    <row r="288" spans="2:3" s="2" customFormat="1">
      <c r="B288" s="17"/>
      <c r="C288" s="17"/>
    </row>
    <row r="289" spans="2:3" s="2" customFormat="1">
      <c r="B289" s="17"/>
      <c r="C289" s="17"/>
    </row>
    <row r="290" spans="2:3" s="2" customFormat="1">
      <c r="B290" s="17"/>
      <c r="C290" s="17"/>
    </row>
    <row r="291" spans="2:3" s="2" customFormat="1">
      <c r="B291" s="17"/>
      <c r="C291" s="17"/>
    </row>
    <row r="292" spans="2:3" s="2" customFormat="1">
      <c r="B292" s="17"/>
      <c r="C292" s="17"/>
    </row>
    <row r="293" spans="2:3" s="2" customFormat="1">
      <c r="B293" s="17"/>
      <c r="C293" s="17"/>
    </row>
    <row r="294" spans="2:3" s="2" customFormat="1">
      <c r="B294" s="17"/>
      <c r="C294" s="17"/>
    </row>
    <row r="295" spans="2:3" s="2" customFormat="1">
      <c r="B295" s="17"/>
      <c r="C295" s="17"/>
    </row>
    <row r="296" spans="2:3" s="2" customFormat="1">
      <c r="B296" s="17"/>
      <c r="C296" s="17"/>
    </row>
    <row r="297" spans="2:3" s="2" customFormat="1">
      <c r="B297" s="17"/>
      <c r="C297" s="17"/>
    </row>
    <row r="298" spans="2:3" s="2" customFormat="1">
      <c r="B298" s="17"/>
      <c r="C298" s="17"/>
    </row>
    <row r="299" spans="2:3" s="2" customFormat="1">
      <c r="B299" s="17"/>
      <c r="C299" s="17"/>
    </row>
    <row r="300" spans="2:3" s="2" customFormat="1">
      <c r="B300" s="17"/>
      <c r="C300" s="17"/>
    </row>
    <row r="301" spans="2:3" s="2" customFormat="1">
      <c r="B301" s="17"/>
      <c r="C301" s="17"/>
    </row>
    <row r="302" spans="2:3" s="2" customFormat="1">
      <c r="B302" s="17"/>
      <c r="C302" s="17"/>
    </row>
    <row r="303" spans="2:3" s="2" customFormat="1">
      <c r="B303" s="17"/>
      <c r="C303" s="17"/>
    </row>
    <row r="304" spans="2:3" s="2" customFormat="1">
      <c r="B304" s="17"/>
      <c r="C304" s="17"/>
    </row>
    <row r="305" spans="2:3" s="2" customFormat="1">
      <c r="B305" s="17"/>
      <c r="C305" s="17"/>
    </row>
    <row r="306" spans="2:3" s="2" customFormat="1">
      <c r="B306" s="17"/>
      <c r="C306" s="17"/>
    </row>
    <row r="307" spans="2:3" s="2" customFormat="1">
      <c r="B307" s="17"/>
      <c r="C307" s="17"/>
    </row>
    <row r="308" spans="2:3" s="2" customFormat="1">
      <c r="B308" s="17"/>
      <c r="C308" s="17"/>
    </row>
    <row r="309" spans="2:3" s="2" customFormat="1">
      <c r="B309" s="17"/>
      <c r="C309" s="17"/>
    </row>
    <row r="310" spans="2:3" s="2" customFormat="1">
      <c r="B310" s="17"/>
      <c r="C310" s="17"/>
    </row>
    <row r="311" spans="2:3" s="2" customFormat="1">
      <c r="B311" s="17"/>
      <c r="C311" s="17"/>
    </row>
    <row r="312" spans="2:3" s="2" customFormat="1">
      <c r="B312" s="17"/>
      <c r="C312" s="17"/>
    </row>
    <row r="313" spans="2:3" s="2" customFormat="1">
      <c r="B313" s="17"/>
      <c r="C313" s="17"/>
    </row>
    <row r="314" spans="2:3" s="2" customFormat="1">
      <c r="B314" s="17"/>
      <c r="C314" s="17"/>
    </row>
    <row r="315" spans="2:3" s="2" customFormat="1">
      <c r="B315" s="17"/>
      <c r="C315" s="17"/>
    </row>
    <row r="316" spans="2:3" s="2" customFormat="1">
      <c r="B316" s="17"/>
      <c r="C316" s="17"/>
    </row>
    <row r="317" spans="2:3" s="2" customFormat="1">
      <c r="B317" s="17"/>
      <c r="C317" s="17"/>
    </row>
    <row r="318" spans="2:3" s="2" customFormat="1">
      <c r="B318" s="17"/>
      <c r="C318" s="17"/>
    </row>
    <row r="319" spans="2:3" s="2" customFormat="1">
      <c r="B319" s="17"/>
      <c r="C319" s="17"/>
    </row>
    <row r="320" spans="2:3" s="2" customFormat="1">
      <c r="B320" s="17"/>
      <c r="C320" s="17"/>
    </row>
    <row r="321" spans="2:3" s="2" customFormat="1">
      <c r="B321" s="17"/>
      <c r="C321" s="17"/>
    </row>
    <row r="322" spans="2:3" s="2" customFormat="1">
      <c r="B322" s="17"/>
      <c r="C322" s="17"/>
    </row>
    <row r="323" spans="2:3" s="2" customFormat="1">
      <c r="B323" s="17"/>
      <c r="C323" s="17"/>
    </row>
    <row r="324" spans="2:3" s="2" customFormat="1">
      <c r="B324" s="17"/>
      <c r="C324" s="17"/>
    </row>
    <row r="325" spans="2:3" s="2" customFormat="1">
      <c r="B325" s="17"/>
      <c r="C325" s="17"/>
    </row>
    <row r="326" spans="2:3" s="2" customFormat="1">
      <c r="B326" s="17"/>
      <c r="C326" s="17"/>
    </row>
    <row r="327" spans="2:3" s="2" customFormat="1">
      <c r="B327" s="17"/>
      <c r="C327" s="17"/>
    </row>
    <row r="328" spans="2:3" s="2" customFormat="1">
      <c r="B328" s="17"/>
      <c r="C328" s="17"/>
    </row>
    <row r="329" spans="2:3" s="2" customFormat="1">
      <c r="B329" s="17"/>
      <c r="C329" s="17"/>
    </row>
    <row r="330" spans="2:3" s="2" customFormat="1">
      <c r="B330" s="17"/>
      <c r="C330" s="17"/>
    </row>
    <row r="331" spans="2:3" s="2" customFormat="1">
      <c r="B331" s="17"/>
      <c r="C331" s="17"/>
    </row>
    <row r="332" spans="2:3" s="2" customFormat="1">
      <c r="B332" s="17"/>
      <c r="C332" s="17"/>
    </row>
    <row r="333" spans="2:3" s="2" customFormat="1">
      <c r="B333" s="17"/>
      <c r="C333" s="17"/>
    </row>
    <row r="334" spans="2:3" s="2" customFormat="1">
      <c r="B334" s="17"/>
      <c r="C334" s="17"/>
    </row>
    <row r="335" spans="2:3" s="2" customFormat="1">
      <c r="B335" s="17"/>
      <c r="C335" s="17"/>
    </row>
    <row r="336" spans="2:3" s="2" customFormat="1">
      <c r="B336" s="17"/>
      <c r="C336" s="17"/>
    </row>
    <row r="337" spans="2:3" s="2" customFormat="1">
      <c r="B337" s="17"/>
      <c r="C337" s="17"/>
    </row>
    <row r="338" spans="2:3" s="2" customFormat="1">
      <c r="B338" s="17"/>
      <c r="C338" s="17"/>
    </row>
    <row r="339" spans="2:3" s="2" customFormat="1">
      <c r="B339" s="17"/>
      <c r="C339" s="17"/>
    </row>
    <row r="340" spans="2:3" s="2" customFormat="1">
      <c r="B340" s="17"/>
      <c r="C340" s="17"/>
    </row>
    <row r="341" spans="2:3" s="2" customFormat="1">
      <c r="B341" s="17"/>
      <c r="C341" s="17"/>
    </row>
    <row r="342" spans="2:3" s="2" customFormat="1">
      <c r="B342" s="17"/>
      <c r="C342" s="17"/>
    </row>
    <row r="343" spans="2:3" s="2" customFormat="1">
      <c r="B343" s="17"/>
      <c r="C343" s="17"/>
    </row>
    <row r="344" spans="2:3" s="2" customFormat="1">
      <c r="B344" s="17"/>
      <c r="C344" s="17"/>
    </row>
    <row r="345" spans="2:3" s="2" customFormat="1">
      <c r="B345" s="17"/>
      <c r="C345" s="17"/>
    </row>
    <row r="346" spans="2:3" s="2" customFormat="1">
      <c r="B346" s="17"/>
      <c r="C346" s="17"/>
    </row>
    <row r="347" spans="2:3" s="2" customFormat="1">
      <c r="B347" s="17"/>
      <c r="C347" s="17"/>
    </row>
    <row r="348" spans="2:3" s="2" customFormat="1">
      <c r="B348" s="17"/>
      <c r="C348" s="17"/>
    </row>
    <row r="349" spans="2:3" s="2" customFormat="1">
      <c r="B349" s="17"/>
      <c r="C349" s="17"/>
    </row>
    <row r="350" spans="2:3" s="2" customFormat="1">
      <c r="B350" s="17"/>
      <c r="C350" s="17"/>
    </row>
    <row r="351" spans="2:3" s="2" customFormat="1">
      <c r="B351" s="17"/>
      <c r="C351" s="17"/>
    </row>
    <row r="352" spans="2:3" s="2" customFormat="1">
      <c r="B352" s="17"/>
      <c r="C352" s="17"/>
    </row>
    <row r="353" spans="2:3" s="2" customFormat="1">
      <c r="B353" s="17"/>
      <c r="C353" s="17"/>
    </row>
    <row r="354" spans="2:3" s="2" customFormat="1">
      <c r="B354" s="17"/>
      <c r="C354" s="17"/>
    </row>
    <row r="355" spans="2:3" s="2" customFormat="1">
      <c r="B355" s="17"/>
      <c r="C355" s="17"/>
    </row>
    <row r="356" spans="2:3" s="2" customFormat="1">
      <c r="B356" s="17"/>
      <c r="C356" s="17"/>
    </row>
    <row r="357" spans="2:3" s="2" customFormat="1">
      <c r="B357" s="17"/>
      <c r="C357" s="17"/>
    </row>
    <row r="358" spans="2:3" s="2" customFormat="1">
      <c r="B358" s="17"/>
      <c r="C358" s="17"/>
    </row>
    <row r="359" spans="2:3" s="2" customFormat="1">
      <c r="B359" s="17"/>
      <c r="C359" s="17"/>
    </row>
    <row r="360" spans="2:3" s="2" customFormat="1">
      <c r="B360" s="17"/>
      <c r="C360" s="17"/>
    </row>
    <row r="361" spans="2:3" s="2" customFormat="1">
      <c r="B361" s="17"/>
      <c r="C361" s="17"/>
    </row>
    <row r="362" spans="2:3" s="2" customFormat="1">
      <c r="B362" s="17"/>
      <c r="C362" s="17"/>
    </row>
    <row r="363" spans="2:3" s="2" customFormat="1">
      <c r="B363" s="17"/>
      <c r="C363" s="17"/>
    </row>
    <row r="364" spans="2:3" s="2" customFormat="1">
      <c r="B364" s="17"/>
      <c r="C364" s="17"/>
    </row>
    <row r="365" spans="2:3" s="2" customFormat="1">
      <c r="B365" s="17"/>
      <c r="C365" s="17"/>
    </row>
    <row r="366" spans="2:3" s="2" customFormat="1">
      <c r="B366" s="17"/>
      <c r="C366" s="17"/>
    </row>
    <row r="367" spans="2:3" s="2" customFormat="1">
      <c r="B367" s="17"/>
      <c r="C367" s="17"/>
    </row>
    <row r="368" spans="2:3" s="2" customFormat="1">
      <c r="B368" s="17"/>
      <c r="C368" s="17"/>
    </row>
    <row r="369" spans="2:3" s="2" customFormat="1">
      <c r="B369" s="17"/>
      <c r="C369" s="17"/>
    </row>
  </sheetData>
  <sheetProtection algorithmName="SHA-256" hashValue="tR2Vj1WVYk78tCMfAuqu3RDNeFKtHnaQTvLr9qGYMzA=" saltValue="A1sLjiq78E5R5EI854zvrA==" spinCount="100000" sheet="1" formatRows="0" autoFilter="0"/>
  <mergeCells count="4">
    <mergeCell ref="L13:O13"/>
    <mergeCell ref="B3:F3"/>
    <mergeCell ref="B4:F4"/>
    <mergeCell ref="B5:F5"/>
  </mergeCells>
  <conditionalFormatting sqref="L9:L10">
    <cfRule type="containsText" dxfId="2" priority="1" operator="containsText" text="Low">
      <formula>NOT(ISERROR(SEARCH("Low",L9)))</formula>
    </cfRule>
    <cfRule type="containsText" dxfId="1" priority="2" operator="containsText" text="Medium">
      <formula>NOT(ISERROR(SEARCH("Medium",L9)))</formula>
    </cfRule>
    <cfRule type="containsText" dxfId="0" priority="3" operator="containsText" text="High">
      <formula>NOT(ISERROR(SEARCH("High",L9)))</formula>
    </cfRule>
  </conditionalFormatting>
  <dataValidations count="1">
    <dataValidation allowBlank="1" showErrorMessage="1" sqref="B4:B5 G4" xr:uid="{00000000-0002-0000-2600-000000000000}"/>
  </dataValidations>
  <hyperlinks>
    <hyperlink ref="D11" r:id="rId1" display="Reportable incidents are serious incidents or alleged incidents which result in harm to an NDIS participant and occur in connection with NDIS supports and services. More information on reportable incidents and management systems is at: https://www.ndiscommission.gov.au/providers/incident-management-and-reportable-incidents " xr:uid="{00000000-0004-0000-2600-000000000000}"/>
    <hyperlink ref="D13" r:id="rId2" xr:uid="{00000000-0004-0000-2600-000001000000}"/>
    <hyperlink ref="D14" r:id="rId3" location="paragraph-id-1437" xr:uid="{00000000-0004-0000-2600-000002000000}"/>
    <hyperlink ref="D26" r:id="rId4" location="paragraph-id-2711" xr:uid="{00000000-0004-0000-2600-000003000000}"/>
    <hyperlink ref="D28" r:id="rId5" display="This includes informal feedback and suggestions received from workers as well as formal complaints.  For more information on good practice for internal complaints process please visit: https://humanrights.gov.au/our-work/employers/good-practice-guidelines-internal-complaint-processes" xr:uid="{00000000-0004-0000-2600-000004000000}"/>
    <hyperlink ref="D19" r:id="rId6" xr:uid="{00000000-0004-0000-2600-000005000000}"/>
    <hyperlink ref="D21" r:id="rId7" location="paragraph-id-2711" xr:uid="{00000000-0004-0000-2600-000006000000}"/>
  </hyperlinks>
  <pageMargins left="0.7" right="0.7" top="0.75" bottom="0.75" header="0.3" footer="0.3"/>
  <pageSetup paperSize="305" orientation="portrait" r:id="rId8"/>
  <drawing r:id="rId9"/>
  <tableParts count="1">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5367B"/>
  </sheetPr>
  <dimension ref="A1:AT129"/>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46" width="9.453125" style="2"/>
  </cols>
  <sheetData>
    <row r="1" spans="1:46" ht="94.5" customHeight="1">
      <c r="A1" s="2"/>
      <c r="B1" s="2"/>
      <c r="C1" s="2"/>
      <c r="D1" s="2"/>
      <c r="E1" s="2"/>
      <c r="F1" s="2"/>
      <c r="G1" s="2"/>
      <c r="H1" s="2"/>
      <c r="I1" s="2"/>
      <c r="J1" s="2"/>
      <c r="K1" s="2"/>
      <c r="L1" s="2"/>
      <c r="M1" s="2"/>
    </row>
    <row r="2" spans="1:46" ht="145.5" customHeight="1">
      <c r="A2" s="2"/>
      <c r="B2" s="453" t="s">
        <v>495</v>
      </c>
      <c r="C2" s="39"/>
      <c r="D2" s="39"/>
      <c r="E2" s="39"/>
      <c r="F2" s="39"/>
      <c r="G2" s="39"/>
      <c r="H2" s="39"/>
      <c r="I2" s="2"/>
      <c r="J2" s="2"/>
      <c r="K2" s="4"/>
      <c r="L2" s="4"/>
      <c r="M2" s="4"/>
      <c r="O2" s="13"/>
      <c r="S2" s="13"/>
      <c r="U2" s="13"/>
    </row>
    <row r="3" spans="1:46" ht="16.5" customHeight="1">
      <c r="A3" s="2"/>
      <c r="B3" s="44"/>
      <c r="C3" s="39"/>
      <c r="D3" s="39"/>
      <c r="E3" s="39"/>
      <c r="F3" s="39"/>
      <c r="G3" s="39"/>
      <c r="H3" s="39"/>
      <c r="I3" s="2"/>
      <c r="J3" s="2"/>
      <c r="K3" s="4"/>
      <c r="L3" s="4"/>
      <c r="M3" s="4"/>
      <c r="O3" s="13"/>
      <c r="S3" s="13"/>
      <c r="U3" s="13"/>
    </row>
    <row r="4" spans="1:46" ht="54" customHeight="1">
      <c r="A4" s="2"/>
      <c r="B4" s="529" t="s">
        <v>519</v>
      </c>
      <c r="C4" s="529"/>
      <c r="D4" s="529"/>
      <c r="E4" s="529"/>
      <c r="F4" s="529"/>
      <c r="G4" s="529"/>
      <c r="H4" s="529"/>
      <c r="I4" s="529"/>
      <c r="J4" s="529"/>
      <c r="K4" s="529"/>
      <c r="L4" s="529"/>
      <c r="M4" s="4"/>
      <c r="O4" s="13"/>
      <c r="S4" s="13"/>
      <c r="U4" s="13"/>
    </row>
    <row r="5" spans="1:46" ht="204" customHeight="1">
      <c r="A5" s="2"/>
      <c r="B5" s="566" t="s">
        <v>751</v>
      </c>
      <c r="C5" s="529"/>
      <c r="D5" s="529"/>
      <c r="E5" s="529"/>
      <c r="F5" s="529"/>
      <c r="G5" s="529"/>
      <c r="H5" s="529"/>
      <c r="I5" s="529"/>
      <c r="J5" s="529"/>
      <c r="K5" s="529"/>
      <c r="L5" s="529"/>
      <c r="M5" s="2"/>
    </row>
    <row r="6" spans="1:46" ht="25" customHeight="1">
      <c r="A6" s="2"/>
      <c r="B6" s="576" t="s">
        <v>511</v>
      </c>
      <c r="C6" s="576"/>
      <c r="D6" s="576"/>
      <c r="E6" s="576"/>
      <c r="F6" s="576"/>
      <c r="G6" s="576"/>
      <c r="H6" s="576"/>
      <c r="I6" s="576"/>
      <c r="J6" s="576"/>
      <c r="K6" s="576"/>
      <c r="L6" s="576"/>
      <c r="M6" s="2"/>
      <c r="O6" s="18"/>
    </row>
    <row r="7" spans="1:46" ht="25" customHeight="1">
      <c r="A7" s="2"/>
      <c r="B7" s="529" t="s">
        <v>512</v>
      </c>
      <c r="C7" s="529"/>
      <c r="D7" s="529"/>
      <c r="E7" s="529"/>
      <c r="F7" s="529"/>
      <c r="G7" s="529"/>
      <c r="H7" s="529"/>
      <c r="I7" s="529"/>
      <c r="J7" s="529"/>
      <c r="K7" s="529"/>
      <c r="L7" s="210"/>
      <c r="M7" s="2"/>
      <c r="O7" s="18"/>
    </row>
    <row r="8" spans="1:46" s="8" customFormat="1" ht="20.149999999999999" customHeight="1">
      <c r="A8" s="13"/>
      <c r="B8" s="214" t="s">
        <v>218</v>
      </c>
      <c r="C8" s="233"/>
      <c r="D8" s="233"/>
      <c r="E8" s="233"/>
      <c r="F8" s="233"/>
      <c r="G8" s="233"/>
      <c r="H8" s="233"/>
      <c r="I8" s="233"/>
      <c r="J8" s="233"/>
      <c r="K8" s="233"/>
      <c r="L8" s="210"/>
      <c r="M8" s="13"/>
      <c r="N8" s="13"/>
      <c r="O8" s="14"/>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row>
    <row r="9" spans="1:46" ht="66.650000000000006" customHeight="1">
      <c r="A9" s="2"/>
      <c r="B9" s="577" t="s">
        <v>667</v>
      </c>
      <c r="C9" s="577"/>
      <c r="D9" s="577"/>
      <c r="E9" s="577"/>
      <c r="F9" s="577"/>
      <c r="G9" s="577"/>
      <c r="H9" s="577"/>
      <c r="I9" s="577"/>
      <c r="J9" s="577"/>
      <c r="K9" s="577"/>
      <c r="L9" s="210"/>
      <c r="M9" s="2"/>
      <c r="O9" s="18"/>
    </row>
    <row r="10" spans="1:46" ht="20.149999999999999" customHeight="1">
      <c r="A10" s="2"/>
      <c r="B10" s="214" t="s">
        <v>100</v>
      </c>
      <c r="C10" s="241"/>
      <c r="D10" s="241"/>
      <c r="E10" s="241"/>
      <c r="F10" s="241"/>
      <c r="G10" s="241"/>
      <c r="H10" s="241"/>
      <c r="I10" s="241"/>
      <c r="J10" s="241"/>
      <c r="K10" s="241"/>
      <c r="L10" s="210"/>
      <c r="M10" s="2"/>
      <c r="O10" s="18"/>
    </row>
    <row r="11" spans="1:46" ht="113.5" customHeight="1">
      <c r="A11" s="2"/>
      <c r="B11" s="577" t="s">
        <v>668</v>
      </c>
      <c r="C11" s="577"/>
      <c r="D11" s="577"/>
      <c r="E11" s="577"/>
      <c r="F11" s="577"/>
      <c r="G11" s="577"/>
      <c r="H11" s="577"/>
      <c r="I11" s="577"/>
      <c r="J11" s="577"/>
      <c r="K11" s="577"/>
      <c r="L11" s="210"/>
      <c r="M11" s="2"/>
      <c r="O11" s="18"/>
    </row>
    <row r="12" spans="1:46" ht="20.149999999999999" customHeight="1">
      <c r="A12" s="2"/>
      <c r="B12" s="214" t="s">
        <v>670</v>
      </c>
      <c r="C12" s="241"/>
      <c r="D12" s="241"/>
      <c r="E12" s="241"/>
      <c r="F12" s="241"/>
      <c r="G12" s="241"/>
      <c r="H12" s="241"/>
      <c r="I12" s="241"/>
      <c r="J12" s="241"/>
      <c r="K12" s="241"/>
      <c r="L12" s="210"/>
      <c r="M12" s="2"/>
      <c r="O12" s="18"/>
    </row>
    <row r="13" spans="1:46" ht="110.5" customHeight="1">
      <c r="A13" s="2"/>
      <c r="B13" s="577" t="s">
        <v>669</v>
      </c>
      <c r="C13" s="577"/>
      <c r="D13" s="577"/>
      <c r="E13" s="577"/>
      <c r="F13" s="577"/>
      <c r="G13" s="577"/>
      <c r="H13" s="577"/>
      <c r="I13" s="577"/>
      <c r="J13" s="577"/>
      <c r="K13" s="577"/>
      <c r="L13" s="210"/>
      <c r="M13" s="2"/>
      <c r="O13" s="18"/>
    </row>
    <row r="14" spans="1:46" ht="25" customHeight="1">
      <c r="A14" s="2"/>
      <c r="B14" s="578" t="s">
        <v>674</v>
      </c>
      <c r="C14" s="578"/>
      <c r="D14" s="578"/>
      <c r="E14" s="578"/>
      <c r="F14" s="578"/>
      <c r="G14" s="578"/>
      <c r="H14" s="578"/>
      <c r="I14" s="578"/>
      <c r="J14" s="578"/>
      <c r="K14" s="578"/>
      <c r="L14" s="210"/>
      <c r="M14" s="2"/>
      <c r="O14" s="18"/>
    </row>
    <row r="15" spans="1:46" ht="15" customHeight="1">
      <c r="A15" s="2"/>
      <c r="B15" s="575"/>
      <c r="C15" s="575"/>
      <c r="D15" s="575"/>
      <c r="E15" s="575"/>
      <c r="F15" s="575"/>
      <c r="G15" s="575"/>
      <c r="H15" s="575"/>
      <c r="I15" s="575"/>
      <c r="J15" s="575"/>
      <c r="K15" s="575"/>
      <c r="L15" s="575"/>
      <c r="M15" s="2"/>
    </row>
    <row r="16" spans="1:46" ht="15" customHeight="1">
      <c r="A16" s="2"/>
      <c r="B16" s="2"/>
      <c r="C16" s="2"/>
      <c r="D16" s="2"/>
      <c r="E16" s="2"/>
      <c r="F16" s="2"/>
      <c r="G16" s="2"/>
      <c r="H16" s="2"/>
      <c r="I16" s="2"/>
      <c r="J16" s="2"/>
      <c r="K16" s="574"/>
      <c r="L16" s="574"/>
      <c r="M16" s="574"/>
    </row>
    <row r="17" spans="1:13">
      <c r="A17" s="2"/>
      <c r="B17" s="2"/>
      <c r="C17" s="2"/>
      <c r="D17" s="2"/>
      <c r="E17" s="2"/>
      <c r="F17" s="2"/>
      <c r="G17" s="2"/>
      <c r="H17" s="2"/>
      <c r="I17" s="2"/>
      <c r="J17" s="2"/>
      <c r="K17" s="38"/>
      <c r="L17" s="2"/>
      <c r="M17" s="2"/>
    </row>
    <row r="18" spans="1:13">
      <c r="A18" s="2"/>
      <c r="B18" s="2"/>
      <c r="C18" s="2"/>
      <c r="D18" s="2"/>
      <c r="E18" s="2"/>
      <c r="F18" s="2"/>
      <c r="G18" s="2"/>
      <c r="H18" s="2"/>
      <c r="I18" s="2"/>
      <c r="J18" s="2"/>
      <c r="K18" s="2"/>
      <c r="L18" s="2"/>
      <c r="M18" s="2"/>
    </row>
    <row r="19" spans="1:13">
      <c r="A19" s="2"/>
      <c r="B19" s="2"/>
      <c r="C19" s="2"/>
      <c r="D19" s="2"/>
      <c r="E19" s="2"/>
      <c r="F19" s="2"/>
      <c r="G19" s="2"/>
      <c r="H19" s="2"/>
      <c r="I19" s="2"/>
      <c r="J19" s="2"/>
      <c r="K19" s="2"/>
      <c r="L19" s="2"/>
      <c r="M19" s="2"/>
    </row>
    <row r="20" spans="1:13">
      <c r="A20" s="2"/>
      <c r="B20" s="2"/>
      <c r="C20" s="2"/>
      <c r="D20" s="2"/>
      <c r="E20" s="2"/>
      <c r="F20" s="2"/>
      <c r="G20" s="2"/>
      <c r="H20" s="2"/>
      <c r="I20" s="2"/>
      <c r="J20" s="2"/>
      <c r="K20" s="2"/>
      <c r="L20" s="2"/>
      <c r="M20" s="2"/>
    </row>
    <row r="21" spans="1:13">
      <c r="A21" s="2"/>
      <c r="B21" s="2"/>
      <c r="C21" s="2"/>
      <c r="D21" s="2"/>
      <c r="E21" s="2"/>
      <c r="F21" s="2"/>
      <c r="G21" s="2"/>
      <c r="H21" s="2"/>
      <c r="I21" s="2"/>
      <c r="J21" s="2"/>
      <c r="K21" s="2"/>
      <c r="L21" s="2"/>
      <c r="M21" s="2"/>
    </row>
    <row r="22" spans="1:13">
      <c r="A22" s="2"/>
      <c r="B22" s="2"/>
      <c r="C22" s="2"/>
      <c r="D22" s="2"/>
      <c r="E22" s="2"/>
      <c r="F22" s="2"/>
      <c r="G22" s="2"/>
      <c r="H22" s="2"/>
      <c r="I22" s="2"/>
      <c r="J22" s="2"/>
      <c r="K22" s="2"/>
      <c r="L22" s="2"/>
      <c r="M22" s="2"/>
    </row>
    <row r="23" spans="1:13">
      <c r="A23" s="2"/>
      <c r="B23" s="2"/>
      <c r="C23" s="2"/>
      <c r="D23" s="2"/>
      <c r="E23" s="2"/>
      <c r="F23" s="2"/>
      <c r="G23" s="2"/>
      <c r="H23" s="2"/>
      <c r="I23" s="2"/>
      <c r="J23" s="2"/>
      <c r="K23" s="2"/>
      <c r="L23" s="2"/>
      <c r="M23" s="2"/>
    </row>
    <row r="24" spans="1:13">
      <c r="A24" s="2"/>
      <c r="B24" s="2"/>
      <c r="C24" s="2"/>
      <c r="D24" s="2"/>
      <c r="E24" s="2"/>
      <c r="F24" s="2"/>
      <c r="G24" s="2"/>
      <c r="H24" s="2"/>
      <c r="I24" s="2"/>
      <c r="J24" s="2"/>
      <c r="K24" s="2"/>
      <c r="L24" s="2"/>
      <c r="M24" s="2"/>
    </row>
    <row r="25" spans="1:13">
      <c r="A25" s="2"/>
      <c r="B25" s="2"/>
      <c r="C25" s="2"/>
      <c r="D25" s="2"/>
      <c r="E25" s="2"/>
      <c r="F25" s="2"/>
      <c r="G25" s="2"/>
      <c r="H25" s="2"/>
      <c r="I25" s="2"/>
      <c r="J25" s="2"/>
      <c r="K25" s="2"/>
      <c r="L25" s="2"/>
      <c r="M25" s="2"/>
    </row>
    <row r="26" spans="1:13">
      <c r="A26" s="2"/>
      <c r="B26" s="2"/>
      <c r="C26" s="2"/>
      <c r="D26" s="2"/>
      <c r="E26" s="2"/>
      <c r="F26" s="2"/>
      <c r="G26" s="2"/>
      <c r="H26" s="2"/>
      <c r="I26" s="2"/>
      <c r="J26" s="2"/>
      <c r="K26" s="2"/>
      <c r="L26" s="2"/>
      <c r="M26" s="2"/>
    </row>
    <row r="27" spans="1:13">
      <c r="A27" s="2"/>
      <c r="B27" s="2"/>
      <c r="C27" s="2"/>
      <c r="D27" s="2"/>
      <c r="E27" s="2"/>
      <c r="F27" s="2"/>
      <c r="G27" s="2"/>
      <c r="H27" s="2"/>
      <c r="I27" s="2"/>
      <c r="J27" s="2"/>
      <c r="K27" s="2"/>
      <c r="L27" s="2"/>
      <c r="M27" s="2"/>
    </row>
    <row r="28" spans="1:13">
      <c r="A28" s="2"/>
      <c r="B28" s="2"/>
      <c r="C28" s="2"/>
      <c r="D28" s="2"/>
      <c r="E28" s="2"/>
      <c r="F28" s="2"/>
      <c r="G28" s="2"/>
      <c r="H28" s="2"/>
      <c r="I28" s="2"/>
      <c r="J28" s="2"/>
      <c r="K28" s="2"/>
      <c r="L28" s="2"/>
      <c r="M28" s="2"/>
    </row>
    <row r="29" spans="1:13">
      <c r="A29" s="2"/>
      <c r="B29" s="2"/>
      <c r="C29" s="2"/>
      <c r="D29" s="2"/>
      <c r="E29" s="2"/>
      <c r="F29" s="2"/>
      <c r="G29" s="2"/>
      <c r="H29" s="2"/>
      <c r="I29" s="2"/>
      <c r="J29" s="2"/>
      <c r="K29" s="2"/>
      <c r="L29" s="2"/>
      <c r="M29" s="2"/>
    </row>
    <row r="30" spans="1:13">
      <c r="A30" s="2"/>
      <c r="B30" s="2"/>
      <c r="C30" s="2"/>
      <c r="D30" s="2"/>
      <c r="E30" s="2"/>
      <c r="F30" s="2"/>
      <c r="G30" s="2"/>
      <c r="H30" s="2"/>
      <c r="I30" s="2"/>
      <c r="J30" s="2"/>
      <c r="K30" s="2"/>
      <c r="L30" s="2"/>
      <c r="M30" s="2"/>
    </row>
    <row r="31" spans="1:13">
      <c r="A31" s="2"/>
      <c r="B31" s="2"/>
      <c r="C31" s="2"/>
      <c r="D31" s="2"/>
      <c r="E31" s="2"/>
      <c r="F31" s="2"/>
      <c r="G31" s="2"/>
      <c r="H31" s="2"/>
      <c r="I31" s="2"/>
      <c r="J31" s="2"/>
      <c r="K31" s="2"/>
      <c r="L31" s="2"/>
      <c r="M31" s="2"/>
    </row>
    <row r="32" spans="1:13">
      <c r="A32" s="2"/>
      <c r="B32" s="2"/>
      <c r="C32" s="2"/>
      <c r="D32" s="2"/>
      <c r="E32" s="2"/>
      <c r="F32" s="2"/>
      <c r="G32" s="2"/>
      <c r="H32" s="2"/>
      <c r="I32" s="2"/>
      <c r="J32" s="2"/>
      <c r="K32" s="2"/>
      <c r="L32" s="2"/>
      <c r="M32" s="2"/>
    </row>
    <row r="33" spans="1:13">
      <c r="A33" s="2"/>
      <c r="B33" s="2"/>
      <c r="C33" s="2"/>
      <c r="D33" s="2"/>
      <c r="E33" s="2"/>
      <c r="F33" s="2"/>
      <c r="G33" s="2"/>
      <c r="H33" s="2"/>
      <c r="I33" s="2"/>
      <c r="J33" s="2"/>
      <c r="K33" s="2"/>
      <c r="L33" s="2"/>
      <c r="M33" s="2"/>
    </row>
    <row r="34" spans="1:13">
      <c r="A34" s="2"/>
      <c r="B34" s="2"/>
      <c r="C34" s="2"/>
      <c r="D34" s="2"/>
      <c r="E34" s="2"/>
      <c r="F34" s="2"/>
      <c r="G34" s="2"/>
      <c r="H34" s="2"/>
      <c r="I34" s="2"/>
      <c r="J34" s="2"/>
      <c r="K34" s="2"/>
      <c r="L34" s="2"/>
      <c r="M34" s="2"/>
    </row>
    <row r="35" spans="1:13">
      <c r="A35" s="2"/>
      <c r="B35" s="2"/>
      <c r="C35" s="2"/>
      <c r="D35" s="2"/>
      <c r="E35" s="2"/>
      <c r="F35" s="2"/>
      <c r="G35" s="2"/>
      <c r="H35" s="2"/>
      <c r="I35" s="2"/>
      <c r="J35" s="2"/>
      <c r="K35" s="2"/>
      <c r="L35" s="2"/>
      <c r="M35" s="2"/>
    </row>
    <row r="36" spans="1:13">
      <c r="A36" s="2"/>
      <c r="B36" s="2"/>
      <c r="C36" s="2"/>
      <c r="D36" s="2"/>
      <c r="E36" s="2"/>
      <c r="F36" s="2"/>
      <c r="G36" s="2"/>
      <c r="H36" s="2"/>
      <c r="I36" s="2"/>
      <c r="J36" s="2"/>
      <c r="K36" s="2"/>
      <c r="L36" s="2"/>
      <c r="M36" s="2"/>
    </row>
    <row r="37" spans="1:13">
      <c r="A37" s="2"/>
      <c r="B37" s="2"/>
      <c r="C37" s="2"/>
      <c r="D37" s="2"/>
      <c r="E37" s="2"/>
      <c r="F37" s="2"/>
      <c r="G37" s="2"/>
      <c r="H37" s="2"/>
      <c r="I37" s="2"/>
      <c r="J37" s="2"/>
      <c r="K37" s="2"/>
      <c r="L37" s="2"/>
      <c r="M37" s="2"/>
    </row>
    <row r="38" spans="1:13">
      <c r="A38" s="2"/>
      <c r="B38" s="2"/>
      <c r="C38" s="2"/>
      <c r="D38" s="2"/>
      <c r="E38" s="2"/>
      <c r="F38" s="2"/>
      <c r="G38" s="2"/>
      <c r="H38" s="2"/>
      <c r="I38" s="2"/>
      <c r="J38" s="2"/>
      <c r="K38" s="2"/>
      <c r="L38" s="2"/>
      <c r="M38" s="2"/>
    </row>
    <row r="39" spans="1:13">
      <c r="A39" s="2"/>
      <c r="B39" s="2"/>
      <c r="C39" s="2"/>
      <c r="D39" s="2"/>
      <c r="E39" s="2"/>
      <c r="F39" s="2"/>
      <c r="G39" s="2"/>
      <c r="H39" s="2"/>
      <c r="I39" s="2"/>
      <c r="J39" s="2"/>
      <c r="K39" s="2"/>
      <c r="L39" s="2"/>
      <c r="M39" s="2"/>
    </row>
    <row r="40" spans="1:13" s="2" customFormat="1"/>
    <row r="41" spans="1:13" s="2" customFormat="1"/>
    <row r="42" spans="1:13" s="2" customFormat="1"/>
    <row r="43" spans="1:13" s="2" customFormat="1"/>
    <row r="44" spans="1:13" s="2" customFormat="1"/>
    <row r="45" spans="1:13" s="2" customFormat="1"/>
    <row r="46" spans="1:13" s="2" customFormat="1"/>
    <row r="47" spans="1:13" s="2" customFormat="1"/>
    <row r="48" spans="1:13"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sheetData>
  <sheetProtection algorithmName="SHA-256" hashValue="nMK3b4Kgu9MZhr9JmwXsfzxrgEGS8DeL2LoeSlKVxyA=" saltValue="56ZgjnxEfwKuFnu08zQjjw==" spinCount="100000" sheet="1" formatRows="0"/>
  <mergeCells count="10">
    <mergeCell ref="K16:M16"/>
    <mergeCell ref="B4:L4"/>
    <mergeCell ref="B5:L5"/>
    <mergeCell ref="B15:L15"/>
    <mergeCell ref="B6:L6"/>
    <mergeCell ref="B7:K7"/>
    <mergeCell ref="B9:K9"/>
    <mergeCell ref="B11:K11"/>
    <mergeCell ref="B13:K13"/>
    <mergeCell ref="B14:K14"/>
  </mergeCells>
  <dataValidations count="2">
    <dataValidation allowBlank="1" showErrorMessage="1" sqref="L6:L14 C6:K6 B6:B14" xr:uid="{00000000-0002-0000-0300-000000000000}"/>
    <dataValidation allowBlank="1" showErrorMessage="1" prompt="Please click the link to proceed with workforce metrics." sqref="B5:L5" xr:uid="{00000000-0002-0000-0300-000001000000}"/>
  </dataValidations>
  <pageMargins left="0.7" right="0.7" top="0.75" bottom="0.75" header="0.3" footer="0.3"/>
  <pageSetup paperSize="30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tabColor theme="0" tint="-0.34998626667073579"/>
  </sheetPr>
  <dimension ref="A1:Z58"/>
  <sheetViews>
    <sheetView showGridLines="0" zoomScaleNormal="100" workbookViewId="0"/>
  </sheetViews>
  <sheetFormatPr defaultColWidth="8.81640625" defaultRowHeight="14.5"/>
  <cols>
    <col min="2" max="2" width="17.453125" customWidth="1"/>
    <col min="3" max="3" width="13.81640625" style="452" customWidth="1"/>
    <col min="4" max="4" width="47" customWidth="1"/>
    <col min="5" max="5" width="63.453125" customWidth="1"/>
    <col min="6" max="6" width="5.81640625" customWidth="1"/>
    <col min="7" max="26" width="8.81640625" style="2"/>
  </cols>
  <sheetData>
    <row r="1" spans="1:6" ht="94.5" customHeight="1">
      <c r="A1" s="2"/>
      <c r="B1" s="2"/>
      <c r="C1" s="24"/>
      <c r="D1" s="2"/>
      <c r="E1" s="2"/>
      <c r="F1" s="2"/>
    </row>
    <row r="2" spans="1:6" ht="145.5" customHeight="1">
      <c r="A2" s="2"/>
      <c r="B2" s="437" t="s">
        <v>88</v>
      </c>
      <c r="C2" s="441"/>
      <c r="D2" s="39"/>
      <c r="E2" s="39"/>
      <c r="F2" s="39"/>
    </row>
    <row r="3" spans="1:6" ht="51" customHeight="1">
      <c r="A3" s="2"/>
      <c r="B3" s="569" t="s">
        <v>155</v>
      </c>
      <c r="C3" s="569"/>
      <c r="D3" s="569"/>
      <c r="E3" s="569"/>
      <c r="F3" s="2"/>
    </row>
    <row r="4" spans="1:6" ht="39" customHeight="1">
      <c r="A4" s="2"/>
      <c r="B4" s="907" t="s">
        <v>54</v>
      </c>
      <c r="C4" s="907"/>
      <c r="D4" s="907"/>
      <c r="E4" s="907"/>
      <c r="F4" s="2"/>
    </row>
    <row r="5" spans="1:6" ht="19" thickBot="1">
      <c r="A5" s="2"/>
      <c r="B5" s="442" t="s">
        <v>39</v>
      </c>
      <c r="C5" s="906" t="s">
        <v>37</v>
      </c>
      <c r="D5" s="906"/>
      <c r="E5" s="442" t="s">
        <v>97</v>
      </c>
      <c r="F5" s="2"/>
    </row>
    <row r="6" spans="1:6" ht="265.5" customHeight="1" thickTop="1" thickBot="1">
      <c r="A6" s="2"/>
      <c r="B6" s="443" t="s">
        <v>79</v>
      </c>
      <c r="C6" s="904" t="s">
        <v>489</v>
      </c>
      <c r="D6" s="904"/>
      <c r="E6" s="444" t="s">
        <v>287</v>
      </c>
      <c r="F6" s="2"/>
    </row>
    <row r="7" spans="1:6" ht="139.5" customHeight="1" thickTop="1" thickBot="1">
      <c r="A7" s="2"/>
      <c r="B7" s="443" t="s">
        <v>156</v>
      </c>
      <c r="C7" s="904" t="s">
        <v>272</v>
      </c>
      <c r="D7" s="904"/>
      <c r="E7" s="444" t="s">
        <v>166</v>
      </c>
      <c r="F7" s="2"/>
    </row>
    <row r="8" spans="1:6" ht="51" customHeight="1" thickTop="1">
      <c r="A8" s="2"/>
      <c r="B8" s="909" t="s">
        <v>273</v>
      </c>
      <c r="C8" s="909"/>
      <c r="D8" s="909"/>
      <c r="E8" s="909"/>
      <c r="F8" s="2"/>
    </row>
    <row r="9" spans="1:6" ht="11.5" customHeight="1">
      <c r="A9" s="2"/>
      <c r="B9" s="445"/>
      <c r="C9" s="446"/>
      <c r="D9" s="447"/>
      <c r="E9" s="448"/>
      <c r="F9" s="2"/>
    </row>
    <row r="10" spans="1:6" ht="23.5" customHeight="1">
      <c r="A10" s="2"/>
      <c r="B10" s="907" t="s">
        <v>1</v>
      </c>
      <c r="C10" s="907"/>
      <c r="D10" s="907"/>
      <c r="E10" s="907"/>
      <c r="F10" s="2"/>
    </row>
    <row r="11" spans="1:6" ht="19" thickBot="1">
      <c r="A11" s="2"/>
      <c r="B11" s="442" t="s">
        <v>39</v>
      </c>
      <c r="C11" s="906" t="s">
        <v>37</v>
      </c>
      <c r="D11" s="906"/>
      <c r="E11" s="442" t="s">
        <v>97</v>
      </c>
      <c r="F11" s="2"/>
    </row>
    <row r="12" spans="1:6" ht="117" customHeight="1" thickTop="1" thickBot="1">
      <c r="A12" s="17"/>
      <c r="B12" s="443" t="s">
        <v>158</v>
      </c>
      <c r="C12" s="904" t="s">
        <v>276</v>
      </c>
      <c r="D12" s="904"/>
      <c r="E12" s="444" t="s">
        <v>163</v>
      </c>
      <c r="F12" s="2"/>
    </row>
    <row r="13" spans="1:6" ht="84" customHeight="1" thickTop="1" thickBot="1">
      <c r="A13" s="17"/>
      <c r="B13" s="443" t="s">
        <v>274</v>
      </c>
      <c r="C13" s="904" t="s">
        <v>277</v>
      </c>
      <c r="D13" s="904"/>
      <c r="E13" s="444" t="s">
        <v>164</v>
      </c>
      <c r="F13" s="2"/>
    </row>
    <row r="14" spans="1:6" ht="87" customHeight="1" thickTop="1" thickBot="1">
      <c r="A14" s="17"/>
      <c r="B14" s="443" t="s">
        <v>21</v>
      </c>
      <c r="C14" s="904" t="s">
        <v>275</v>
      </c>
      <c r="D14" s="904"/>
      <c r="E14" s="444" t="s">
        <v>288</v>
      </c>
      <c r="F14" s="2"/>
    </row>
    <row r="15" spans="1:6" ht="92.5" customHeight="1" thickTop="1" thickBot="1">
      <c r="A15" s="17"/>
      <c r="B15" s="443" t="s">
        <v>20</v>
      </c>
      <c r="C15" s="904" t="s">
        <v>159</v>
      </c>
      <c r="D15" s="904"/>
      <c r="E15" s="444" t="s">
        <v>165</v>
      </c>
      <c r="F15" s="2"/>
    </row>
    <row r="16" spans="1:6" ht="74.5" customHeight="1" thickTop="1" thickBot="1">
      <c r="A16" s="17"/>
      <c r="B16" s="443" t="s">
        <v>22</v>
      </c>
      <c r="C16" s="904" t="s">
        <v>278</v>
      </c>
      <c r="D16" s="904"/>
      <c r="E16" s="444" t="s">
        <v>160</v>
      </c>
      <c r="F16" s="2"/>
    </row>
    <row r="17" spans="1:6" ht="25" customHeight="1" thickTop="1">
      <c r="A17" s="2"/>
      <c r="B17" s="445"/>
      <c r="C17" s="446"/>
      <c r="D17" s="447"/>
      <c r="E17" s="448"/>
      <c r="F17" s="2"/>
    </row>
    <row r="18" spans="1:6" ht="18.649999999999999" customHeight="1">
      <c r="A18" s="2"/>
      <c r="B18" s="905" t="s">
        <v>8</v>
      </c>
      <c r="C18" s="905"/>
      <c r="D18" s="905"/>
      <c r="E18" s="905"/>
      <c r="F18" s="2"/>
    </row>
    <row r="19" spans="1:6" ht="19" thickBot="1">
      <c r="A19" s="2"/>
      <c r="B19" s="449" t="s">
        <v>39</v>
      </c>
      <c r="C19" s="906" t="s">
        <v>37</v>
      </c>
      <c r="D19" s="906"/>
      <c r="E19" s="442" t="s">
        <v>97</v>
      </c>
      <c r="F19" s="2"/>
    </row>
    <row r="20" spans="1:6" ht="77.5" customHeight="1" thickTop="1" thickBot="1">
      <c r="A20" s="17"/>
      <c r="B20" s="443" t="s">
        <v>161</v>
      </c>
      <c r="C20" s="904" t="s">
        <v>488</v>
      </c>
      <c r="D20" s="904"/>
      <c r="E20" s="444" t="s">
        <v>386</v>
      </c>
      <c r="F20" s="2"/>
    </row>
    <row r="21" spans="1:6" ht="142.5" customHeight="1" thickTop="1" thickBot="1">
      <c r="A21" s="17"/>
      <c r="B21" s="443" t="s">
        <v>162</v>
      </c>
      <c r="C21" s="904" t="s">
        <v>168</v>
      </c>
      <c r="D21" s="904"/>
      <c r="E21" s="444" t="s">
        <v>170</v>
      </c>
      <c r="F21" s="2"/>
    </row>
    <row r="22" spans="1:6" ht="75.75" customHeight="1" thickTop="1" thickBot="1">
      <c r="A22" s="17"/>
      <c r="B22" s="443" t="s">
        <v>167</v>
      </c>
      <c r="C22" s="904" t="s">
        <v>169</v>
      </c>
      <c r="D22" s="904"/>
      <c r="E22" s="444" t="s">
        <v>171</v>
      </c>
      <c r="F22" s="2"/>
    </row>
    <row r="23" spans="1:6" ht="41.15" customHeight="1" thickTop="1" thickBot="1">
      <c r="A23" s="17"/>
      <c r="B23" s="907" t="s">
        <v>191</v>
      </c>
      <c r="C23" s="907"/>
      <c r="D23" s="907"/>
      <c r="E23" s="907"/>
      <c r="F23" s="2"/>
    </row>
    <row r="24" spans="1:6" ht="18.649999999999999" customHeight="1" thickTop="1" thickBot="1">
      <c r="A24" s="2"/>
      <c r="B24" s="450" t="s">
        <v>39</v>
      </c>
      <c r="C24" s="908" t="s">
        <v>37</v>
      </c>
      <c r="D24" s="908"/>
      <c r="E24" s="450" t="s">
        <v>97</v>
      </c>
      <c r="F24" s="2"/>
    </row>
    <row r="25" spans="1:6" ht="96" customHeight="1" thickTop="1" thickBot="1">
      <c r="A25" s="17"/>
      <c r="B25" s="443" t="s">
        <v>172</v>
      </c>
      <c r="C25" s="904" t="s">
        <v>279</v>
      </c>
      <c r="D25" s="904"/>
      <c r="E25" s="444" t="s">
        <v>280</v>
      </c>
      <c r="F25" s="2"/>
    </row>
    <row r="26" spans="1:6" ht="95.5" customHeight="1" thickTop="1" thickBot="1">
      <c r="A26" s="17"/>
      <c r="B26" s="443" t="s">
        <v>173</v>
      </c>
      <c r="C26" s="904" t="s">
        <v>283</v>
      </c>
      <c r="D26" s="904"/>
      <c r="E26" s="444" t="s">
        <v>281</v>
      </c>
      <c r="F26" s="2"/>
    </row>
    <row r="27" spans="1:6" ht="216" customHeight="1" thickTop="1" thickBot="1">
      <c r="A27" s="17"/>
      <c r="B27" s="443" t="s">
        <v>174</v>
      </c>
      <c r="C27" s="904" t="s">
        <v>387</v>
      </c>
      <c r="D27" s="904"/>
      <c r="E27" s="444" t="s">
        <v>282</v>
      </c>
      <c r="F27" s="2"/>
    </row>
    <row r="28" spans="1:6" ht="108" customHeight="1" thickTop="1" thickBot="1">
      <c r="A28" s="17"/>
      <c r="B28" s="443" t="s">
        <v>175</v>
      </c>
      <c r="C28" s="904" t="s">
        <v>388</v>
      </c>
      <c r="D28" s="904"/>
      <c r="E28" s="444" t="s">
        <v>176</v>
      </c>
      <c r="F28" s="2"/>
    </row>
    <row r="29" spans="1:6" ht="22.5" customHeight="1" thickTop="1">
      <c r="A29" s="17"/>
      <c r="B29" s="445"/>
      <c r="C29" s="446"/>
      <c r="D29" s="446"/>
      <c r="E29" s="451"/>
      <c r="F29" s="2"/>
    </row>
    <row r="30" spans="1:6" ht="18.5">
      <c r="A30" s="17"/>
      <c r="B30" s="907" t="s">
        <v>286</v>
      </c>
      <c r="C30" s="907"/>
      <c r="D30" s="907"/>
      <c r="E30" s="907"/>
      <c r="F30" s="17"/>
    </row>
    <row r="31" spans="1:6" ht="19" thickBot="1">
      <c r="A31" s="17"/>
      <c r="B31" s="442" t="s">
        <v>39</v>
      </c>
      <c r="C31" s="906" t="s">
        <v>37</v>
      </c>
      <c r="D31" s="906"/>
      <c r="E31" s="442" t="s">
        <v>97</v>
      </c>
      <c r="F31" s="17"/>
    </row>
    <row r="32" spans="1:6" ht="291" customHeight="1" thickTop="1" thickBot="1">
      <c r="A32" s="17"/>
      <c r="B32" s="443" t="s">
        <v>285</v>
      </c>
      <c r="C32" s="904" t="s">
        <v>389</v>
      </c>
      <c r="D32" s="904"/>
      <c r="E32" s="444" t="s">
        <v>284</v>
      </c>
      <c r="F32" s="17"/>
    </row>
    <row r="33" spans="3:3" s="2" customFormat="1" ht="15" thickTop="1">
      <c r="C33" s="24"/>
    </row>
    <row r="34" spans="3:3" s="2" customFormat="1">
      <c r="C34" s="24"/>
    </row>
    <row r="35" spans="3:3" s="2" customFormat="1">
      <c r="C35" s="24"/>
    </row>
    <row r="36" spans="3:3" s="2" customFormat="1">
      <c r="C36" s="24"/>
    </row>
    <row r="37" spans="3:3" s="2" customFormat="1">
      <c r="C37" s="24"/>
    </row>
    <row r="38" spans="3:3" s="2" customFormat="1">
      <c r="C38" s="24"/>
    </row>
    <row r="39" spans="3:3" s="2" customFormat="1">
      <c r="C39" s="24"/>
    </row>
    <row r="40" spans="3:3" s="2" customFormat="1">
      <c r="C40" s="24"/>
    </row>
    <row r="41" spans="3:3" s="2" customFormat="1">
      <c r="C41" s="24"/>
    </row>
    <row r="42" spans="3:3" s="2" customFormat="1">
      <c r="C42" s="24"/>
    </row>
    <row r="43" spans="3:3" s="2" customFormat="1">
      <c r="C43" s="24"/>
    </row>
    <row r="44" spans="3:3" s="2" customFormat="1">
      <c r="C44" s="24"/>
    </row>
    <row r="45" spans="3:3" s="2" customFormat="1">
      <c r="C45" s="24"/>
    </row>
    <row r="46" spans="3:3" s="2" customFormat="1">
      <c r="C46" s="24"/>
    </row>
    <row r="47" spans="3:3" s="2" customFormat="1">
      <c r="C47" s="24"/>
    </row>
    <row r="48" spans="3:3" s="2" customFormat="1">
      <c r="C48" s="24"/>
    </row>
    <row r="49" spans="3:3" s="2" customFormat="1">
      <c r="C49" s="24"/>
    </row>
    <row r="50" spans="3:3" s="2" customFormat="1">
      <c r="C50" s="24"/>
    </row>
    <row r="51" spans="3:3" s="2" customFormat="1">
      <c r="C51" s="24"/>
    </row>
    <row r="52" spans="3:3" s="2" customFormat="1">
      <c r="C52" s="24"/>
    </row>
    <row r="53" spans="3:3" s="2" customFormat="1">
      <c r="C53" s="24"/>
    </row>
    <row r="54" spans="3:3" s="2" customFormat="1">
      <c r="C54" s="24"/>
    </row>
    <row r="55" spans="3:3" s="2" customFormat="1">
      <c r="C55" s="24"/>
    </row>
    <row r="56" spans="3:3" s="2" customFormat="1">
      <c r="C56" s="24"/>
    </row>
    <row r="57" spans="3:3" s="2" customFormat="1">
      <c r="C57" s="24"/>
    </row>
    <row r="58" spans="3:3" s="2" customFormat="1">
      <c r="C58" s="24"/>
    </row>
  </sheetData>
  <sheetProtection algorithmName="SHA-256" hashValue="zyMcSIQV+PBogdyiZMipmdKgTelBosVnCaiyqkw550M=" saltValue="tqrx3ueaFIght2LCly8i5w==" spinCount="100000" sheet="1" formatRows="0" autoFilter="0"/>
  <sortState xmlns:xlrd2="http://schemas.microsoft.com/office/spreadsheetml/2017/richdata2" ref="B17:E29">
    <sortCondition ref="C17:C29"/>
  </sortState>
  <mergeCells count="27">
    <mergeCell ref="C14:D14"/>
    <mergeCell ref="C15:D15"/>
    <mergeCell ref="C16:D16"/>
    <mergeCell ref="C27:D27"/>
    <mergeCell ref="B10:E10"/>
    <mergeCell ref="C11:D11"/>
    <mergeCell ref="B8:E8"/>
    <mergeCell ref="C13:D13"/>
    <mergeCell ref="C12:D12"/>
    <mergeCell ref="B3:E3"/>
    <mergeCell ref="B4:E4"/>
    <mergeCell ref="C5:D5"/>
    <mergeCell ref="C6:D6"/>
    <mergeCell ref="C7:D7"/>
    <mergeCell ref="C32:D32"/>
    <mergeCell ref="C28:D28"/>
    <mergeCell ref="B18:E18"/>
    <mergeCell ref="C19:D19"/>
    <mergeCell ref="B23:E23"/>
    <mergeCell ref="C24:D24"/>
    <mergeCell ref="C20:D20"/>
    <mergeCell ref="C21:D21"/>
    <mergeCell ref="C22:D22"/>
    <mergeCell ref="C25:D25"/>
    <mergeCell ref="C26:D26"/>
    <mergeCell ref="B30:E30"/>
    <mergeCell ref="C31:D31"/>
  </mergeCells>
  <dataValidations count="1">
    <dataValidation allowBlank="1" showErrorMessage="1" sqref="C32" xr:uid="{00000000-0002-0000-2700-000000000000}"/>
  </dataValidations>
  <pageMargins left="0.7" right="0.7" top="0.75" bottom="0.75" header="0.3" footer="0.3"/>
  <pageSetup paperSize="30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theme="9" tint="0.39997558519241921"/>
  </sheetPr>
  <dimension ref="A1:J25"/>
  <sheetViews>
    <sheetView topLeftCell="D3" workbookViewId="0">
      <selection activeCell="F10" sqref="F10"/>
    </sheetView>
  </sheetViews>
  <sheetFormatPr defaultColWidth="8.81640625" defaultRowHeight="14.5"/>
  <cols>
    <col min="1" max="1" width="29.453125" bestFit="1" customWidth="1"/>
    <col min="2" max="2" width="41.453125" bestFit="1" customWidth="1"/>
    <col min="3" max="3" width="46.1796875" customWidth="1"/>
    <col min="4" max="4" width="50.453125" bestFit="1" customWidth="1"/>
    <col min="5" max="5" width="39.453125" bestFit="1" customWidth="1"/>
    <col min="6" max="6" width="35.453125" bestFit="1" customWidth="1"/>
    <col min="7" max="7" width="20.81640625" bestFit="1" customWidth="1"/>
    <col min="8" max="8" width="19.1796875" bestFit="1" customWidth="1"/>
    <col min="9" max="9" width="24.1796875" bestFit="1" customWidth="1"/>
  </cols>
  <sheetData>
    <row r="1" spans="1:10">
      <c r="A1" s="1" t="s">
        <v>113</v>
      </c>
      <c r="B1" s="1" t="s">
        <v>112</v>
      </c>
      <c r="C1" s="1" t="s">
        <v>111</v>
      </c>
      <c r="D1" s="1" t="s">
        <v>111</v>
      </c>
      <c r="E1" s="1" t="s">
        <v>114</v>
      </c>
      <c r="F1" s="1" t="s">
        <v>115</v>
      </c>
      <c r="G1" s="1" t="s">
        <v>116</v>
      </c>
      <c r="H1" s="1" t="s">
        <v>116</v>
      </c>
      <c r="I1" s="1" t="s">
        <v>117</v>
      </c>
      <c r="J1" s="1" t="s">
        <v>118</v>
      </c>
    </row>
    <row r="2" spans="1:10">
      <c r="A2" t="s">
        <v>109</v>
      </c>
      <c r="B2" t="s">
        <v>109</v>
      </c>
      <c r="C2" t="s">
        <v>109</v>
      </c>
      <c r="D2" t="s">
        <v>109</v>
      </c>
      <c r="E2" t="s">
        <v>109</v>
      </c>
      <c r="F2" t="s">
        <v>109</v>
      </c>
      <c r="G2" t="s">
        <v>109</v>
      </c>
      <c r="H2" t="s">
        <v>109</v>
      </c>
      <c r="I2" t="s">
        <v>109</v>
      </c>
      <c r="J2" t="s">
        <v>109</v>
      </c>
    </row>
    <row r="3" spans="1:10">
      <c r="A3" t="s">
        <v>35</v>
      </c>
      <c r="B3" t="s">
        <v>34</v>
      </c>
      <c r="C3" t="s">
        <v>7</v>
      </c>
      <c r="D3" t="s">
        <v>7</v>
      </c>
      <c r="E3" t="s">
        <v>153</v>
      </c>
      <c r="F3" t="str">
        <f>'What is the workforce you have'!B28</f>
        <v>Disability support worker (DSW) - General</v>
      </c>
      <c r="G3" t="s">
        <v>44</v>
      </c>
      <c r="H3">
        <f>'What is the workforce you need'!G22</f>
        <v>0</v>
      </c>
      <c r="I3" t="s">
        <v>78</v>
      </c>
      <c r="J3" t="s">
        <v>109</v>
      </c>
    </row>
    <row r="4" spans="1:10">
      <c r="A4" t="s">
        <v>0</v>
      </c>
      <c r="B4" t="s">
        <v>33</v>
      </c>
      <c r="C4" t="s">
        <v>3</v>
      </c>
      <c r="D4" t="s">
        <v>3</v>
      </c>
      <c r="E4" t="s">
        <v>30</v>
      </c>
      <c r="F4" t="str">
        <f>'What is the workforce you have'!B29</f>
        <v>Disability support worker (DSW) - Advanced (Specialised)</v>
      </c>
      <c r="G4" t="s">
        <v>45</v>
      </c>
      <c r="H4">
        <f>'What is the workforce you need'!I22</f>
        <v>12</v>
      </c>
      <c r="I4" t="s">
        <v>79</v>
      </c>
      <c r="J4" t="s">
        <v>90</v>
      </c>
    </row>
    <row r="5" spans="1:10">
      <c r="A5" s="16" t="s">
        <v>24</v>
      </c>
      <c r="B5" t="s">
        <v>31</v>
      </c>
      <c r="C5" t="s">
        <v>4</v>
      </c>
      <c r="D5" t="s">
        <v>4</v>
      </c>
      <c r="F5" t="str">
        <f>'What is the workforce you have'!B30</f>
        <v>Disability support worker (DSW) - Advanced (Identity)</v>
      </c>
      <c r="G5" t="s">
        <v>46</v>
      </c>
      <c r="H5">
        <f>'What is the workforce you need'!K22</f>
        <v>36</v>
      </c>
      <c r="J5" t="s">
        <v>89</v>
      </c>
    </row>
    <row r="6" spans="1:10">
      <c r="B6" t="s">
        <v>101</v>
      </c>
      <c r="C6" t="s">
        <v>60</v>
      </c>
      <c r="D6" t="s">
        <v>55</v>
      </c>
      <c r="F6" t="str">
        <f>'What is the workforce you have'!B31</f>
        <v>Supervision and management</v>
      </c>
    </row>
    <row r="7" spans="1:10">
      <c r="B7" t="s">
        <v>51</v>
      </c>
      <c r="F7" t="str">
        <f>'What is the workforce you have'!B32</f>
        <v>Allied Health</v>
      </c>
    </row>
    <row r="8" spans="1:10">
      <c r="B8" t="s">
        <v>50</v>
      </c>
      <c r="F8" t="str">
        <f>'What is the workforce you have'!B33</f>
        <v>Ancillary work</v>
      </c>
    </row>
    <row r="9" spans="1:10">
      <c r="A9" t="s">
        <v>109</v>
      </c>
      <c r="B9" t="s">
        <v>53</v>
      </c>
      <c r="F9" t="str">
        <f>'What is the workforce you have'!B34</f>
        <v xml:space="preserve">Administrative </v>
      </c>
    </row>
    <row r="10" spans="1:10">
      <c r="A10" t="s">
        <v>35</v>
      </c>
      <c r="F10" t="str">
        <f>IF(OR(ISBLANK('What is the workforce you have'!B35),'What is the workforce you have'!B35="Free Text - enter your own role type"),””,'What is the workforce you have'!B35)</f>
        <v>Free input - enter your own role type</v>
      </c>
    </row>
    <row r="11" spans="1:10">
      <c r="A11" t="s">
        <v>0</v>
      </c>
      <c r="F11" t="str">
        <f>IF(OR(ISBLANK('What is the workforce you have'!B36),'What is the workforce you have'!B36="Free Text - enter your own role type"),””,'What is the workforce you have'!B36)</f>
        <v>Free input - enter your own role type</v>
      </c>
    </row>
    <row r="12" spans="1:10">
      <c r="F12" t="str">
        <f>IF(OR(ISBLANK('What is the workforce you have'!B37),'What is the workforce you have'!B37="Free Text - enter your own role type"),””,'What is the workforce you have'!B37)</f>
        <v>Free input - enter your own role type</v>
      </c>
    </row>
    <row r="14" spans="1:10">
      <c r="A14" t="str">
        <f>IF('Data - Workforce Characteristic'!D15=B5,HYPERLINK('Appendix - Data sources'!A2, 'Backend Inputs'!A5),"")</f>
        <v/>
      </c>
      <c r="F14" s="1" t="s">
        <v>115</v>
      </c>
    </row>
    <row r="15" spans="1:10">
      <c r="F15" t="str">
        <f>F2</f>
        <v xml:space="preserve">Please select </v>
      </c>
    </row>
    <row r="16" spans="1:10">
      <c r="F16" t="str">
        <f>IF(F3=0,"", F3)</f>
        <v>Disability support worker (DSW) - General</v>
      </c>
    </row>
    <row r="17" spans="6:6">
      <c r="F17" t="str">
        <f t="shared" ref="F17:F25" si="0">IF(F4=0,"", F4)</f>
        <v>Disability support worker (DSW) - Advanced (Specialised)</v>
      </c>
    </row>
    <row r="18" spans="6:6">
      <c r="F18" t="str">
        <f t="shared" si="0"/>
        <v>Disability support worker (DSW) - Advanced (Identity)</v>
      </c>
    </row>
    <row r="19" spans="6:6">
      <c r="F19" t="str">
        <f t="shared" si="0"/>
        <v>Supervision and management</v>
      </c>
    </row>
    <row r="20" spans="6:6">
      <c r="F20" t="str">
        <f>IF(F7=0,"", F7)</f>
        <v>Allied Health</v>
      </c>
    </row>
    <row r="21" spans="6:6">
      <c r="F21" t="str">
        <f t="shared" si="0"/>
        <v>Ancillary work</v>
      </c>
    </row>
    <row r="22" spans="6:6">
      <c r="F22" t="str">
        <f t="shared" si="0"/>
        <v xml:space="preserve">Administrative </v>
      </c>
    </row>
    <row r="23" spans="6:6">
      <c r="F23" t="str">
        <f t="shared" si="0"/>
        <v>Free input - enter your own role type</v>
      </c>
    </row>
    <row r="24" spans="6:6">
      <c r="F24" t="str">
        <f t="shared" si="0"/>
        <v>Free input - enter your own role type</v>
      </c>
    </row>
    <row r="25" spans="6:6">
      <c r="F25" t="str">
        <f t="shared" si="0"/>
        <v>Free input - enter your own role type</v>
      </c>
    </row>
  </sheetData>
  <sheetProtection algorithmName="SHA-256" hashValue="Ba83NyCGjeW3VNFaanNfXKo/yWZNIjYEe2Fx1gJtvzg=" saltValue="Mxwd0S/v44ZLjlg1HL2tlQ==" spinCount="100000" sheet="1" objects="1" scenarios="1"/>
  <hyperlinks>
    <hyperlink ref="A5" location="'Appendix - Data sources'!A1" display="No (visit the Appendix to learn more about collecting this type of data)" xr:uid="{00000000-0004-0000-28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tabColor theme="9" tint="0.39997558519241921"/>
  </sheetPr>
  <dimension ref="A1:X91"/>
  <sheetViews>
    <sheetView topLeftCell="D1" zoomScale="60" zoomScaleNormal="60" workbookViewId="0">
      <selection activeCell="I9" sqref="I9"/>
    </sheetView>
  </sheetViews>
  <sheetFormatPr defaultColWidth="8.81640625" defaultRowHeight="14.5"/>
  <cols>
    <col min="1" max="1" width="29.453125" bestFit="1" customWidth="1"/>
    <col min="2" max="2" width="41.453125" bestFit="1" customWidth="1"/>
    <col min="3" max="3" width="30.453125" bestFit="1" customWidth="1"/>
    <col min="4" max="6" width="30.453125" customWidth="1"/>
    <col min="7" max="7" width="42.453125" bestFit="1" customWidth="1"/>
    <col min="8" max="8" width="42.453125" customWidth="1"/>
    <col min="9" max="9" width="75.1796875" bestFit="1" customWidth="1"/>
    <col min="13" max="13" width="15.453125" customWidth="1"/>
    <col min="14" max="14" width="19.1796875" customWidth="1"/>
    <col min="15" max="15" width="23" customWidth="1"/>
  </cols>
  <sheetData>
    <row r="1" spans="1:9" ht="137.25" customHeight="1">
      <c r="A1" s="913" t="s">
        <v>103</v>
      </c>
      <c r="B1" s="914"/>
      <c r="C1" s="914"/>
      <c r="D1" s="67"/>
      <c r="E1" s="915" t="s">
        <v>240</v>
      </c>
      <c r="F1" s="915"/>
      <c r="G1" s="915"/>
      <c r="I1" s="20" t="s">
        <v>102</v>
      </c>
    </row>
    <row r="2" spans="1:9">
      <c r="A2" s="1" t="str">
        <f>I2</f>
        <v>Disability support worker (DSW) - General</v>
      </c>
      <c r="E2" s="1" t="str">
        <f>A2</f>
        <v>Disability support worker (DSW) - General</v>
      </c>
      <c r="I2" t="str">
        <f>'Backend Inputs'!F3</f>
        <v>Disability support worker (DSW) - General</v>
      </c>
    </row>
    <row r="3" spans="1:9">
      <c r="A3" t="s">
        <v>28</v>
      </c>
      <c r="E3" t="s">
        <v>28</v>
      </c>
      <c r="I3" t="str">
        <f>'Backend Inputs'!F4</f>
        <v>Disability support worker (DSW) - Advanced (Specialised)</v>
      </c>
    </row>
    <row r="4" spans="1:9">
      <c r="A4" t="s">
        <v>29</v>
      </c>
      <c r="B4" t="s">
        <v>41</v>
      </c>
      <c r="C4" t="s">
        <v>42</v>
      </c>
      <c r="E4" t="s">
        <v>29</v>
      </c>
      <c r="F4" t="s">
        <v>415</v>
      </c>
      <c r="G4" t="s">
        <v>416</v>
      </c>
      <c r="I4" t="str">
        <f>'Backend Inputs'!F5</f>
        <v>Disability support worker (DSW) - Advanced (Identity)</v>
      </c>
    </row>
    <row r="5" spans="1:9">
      <c r="A5">
        <f>'What is the workforce you need'!$G$22</f>
        <v>0</v>
      </c>
      <c r="B5" s="6" t="b">
        <f>IF('What is the workforce you have'!$B$44 = "By total workforce",'Backend Calculations'!K57, IF('What is the workforce you have'!$B$44 = "By role type",'Backend Calculations'!O57))</f>
        <v>0</v>
      </c>
      <c r="C5" s="6">
        <f>'What is the workforce you need'!G27</f>
        <v>0</v>
      </c>
      <c r="D5" s="6"/>
      <c r="E5">
        <f>'What is the workforce you need'!$G$22</f>
        <v>0</v>
      </c>
      <c r="F5" s="6" t="b">
        <f>IF('What is the workforce you have'!$B$44 = "By total workforce",'Backend Calculations'!T57, IF('What is the workforce you have'!$B$44 = "By role type",'Backend Calculations'!X57))</f>
        <v>0</v>
      </c>
      <c r="G5" s="6">
        <f>'What is the workforce you need'!H27</f>
        <v>0</v>
      </c>
      <c r="H5" s="6"/>
      <c r="I5" t="str">
        <f>'Backend Inputs'!F6</f>
        <v>Supervision and management</v>
      </c>
    </row>
    <row r="6" spans="1:9">
      <c r="A6">
        <f>'What is the workforce you need'!$I$22</f>
        <v>12</v>
      </c>
      <c r="B6" s="6" t="b">
        <f>IF('What is the workforce you have'!$B$44 = "By total workforce",'Backend Calculations'!K58, IF('What is the workforce you have'!$B$44 = "By role type",'Backend Calculations'!O58))</f>
        <v>0</v>
      </c>
      <c r="C6" s="6">
        <f>'What is the workforce you need'!I27</f>
        <v>0</v>
      </c>
      <c r="D6" s="6"/>
      <c r="E6">
        <f>'What is the workforce you need'!$I$22</f>
        <v>12</v>
      </c>
      <c r="F6" s="6" t="b">
        <f>IF('What is the workforce you have'!$B$44 = "By total workforce",'Backend Calculations'!T58, IF('What is the workforce you have'!$B$44 = "By role type",'Backend Calculations'!X58))</f>
        <v>0</v>
      </c>
      <c r="G6" s="6">
        <f>'What is the workforce you need'!J27</f>
        <v>0</v>
      </c>
      <c r="H6" s="6"/>
      <c r="I6" t="str">
        <f>'Backend Inputs'!F7</f>
        <v>Allied Health</v>
      </c>
    </row>
    <row r="7" spans="1:9">
      <c r="A7">
        <f>'What is the workforce you need'!$K$22</f>
        <v>36</v>
      </c>
      <c r="B7" s="6" t="b">
        <f>IF('What is the workforce you have'!$B$44 = "By total workforce",'Backend Calculations'!K59, IF('What is the workforce you have'!$B$44 = "By role type",'Backend Calculations'!O59))</f>
        <v>0</v>
      </c>
      <c r="C7" s="6">
        <f>'What is the workforce you need'!K27</f>
        <v>0</v>
      </c>
      <c r="D7" s="6"/>
      <c r="E7">
        <f>'What is the workforce you need'!$K$22</f>
        <v>36</v>
      </c>
      <c r="F7" s="6" t="b">
        <f>IF('What is the workforce you have'!$B$44 = "By total workforce",'Backend Calculations'!T59, IF('What is the workforce you have'!$B$44 = "By role type",'Backend Calculations'!X59))</f>
        <v>0</v>
      </c>
      <c r="G7" s="6">
        <f>'What is the workforce you need'!L27</f>
        <v>0</v>
      </c>
      <c r="H7" s="6"/>
      <c r="I7" t="str">
        <f>'Backend Inputs'!F8</f>
        <v>Ancillary work</v>
      </c>
    </row>
    <row r="8" spans="1:9">
      <c r="I8" t="str">
        <f>'Backend Inputs'!F9</f>
        <v xml:space="preserve">Administrative </v>
      </c>
    </row>
    <row r="9" spans="1:9">
      <c r="I9" t="str">
        <f>'Backend Inputs'!F10</f>
        <v>Free input - enter your own role type</v>
      </c>
    </row>
    <row r="10" spans="1:9">
      <c r="A10" s="1" t="str">
        <f>I6</f>
        <v>Allied Health</v>
      </c>
      <c r="E10" s="1" t="str">
        <f>A10</f>
        <v>Allied Health</v>
      </c>
      <c r="I10" t="str">
        <f>'Backend Inputs'!F11</f>
        <v>Free input - enter your own role type</v>
      </c>
    </row>
    <row r="11" spans="1:9">
      <c r="A11" t="s">
        <v>28</v>
      </c>
      <c r="E11" t="s">
        <v>28</v>
      </c>
      <c r="I11" t="str">
        <f>'Backend Inputs'!F12</f>
        <v>Free input - enter your own role type</v>
      </c>
    </row>
    <row r="12" spans="1:9">
      <c r="A12" t="s">
        <v>29</v>
      </c>
      <c r="B12" t="s">
        <v>41</v>
      </c>
      <c r="C12" t="s">
        <v>40</v>
      </c>
      <c r="E12" t="s">
        <v>29</v>
      </c>
      <c r="F12" t="s">
        <v>415</v>
      </c>
      <c r="G12" t="s">
        <v>40</v>
      </c>
    </row>
    <row r="13" spans="1:9">
      <c r="A13">
        <f>'What is the workforce you need'!$G$22</f>
        <v>0</v>
      </c>
      <c r="B13" s="6" t="b">
        <f>IF('What is the workforce you have'!$B$44 = "By total workforce",'Backend Calculations'!K60, IF('What is the workforce you have'!$B$44 = "By role type",'Backend Calculations'!O60))</f>
        <v>0</v>
      </c>
      <c r="C13" s="6">
        <f>'What is the workforce you need'!G31</f>
        <v>0</v>
      </c>
      <c r="D13" s="6"/>
      <c r="E13">
        <f>'What is the workforce you need'!$G$22</f>
        <v>0</v>
      </c>
      <c r="F13" s="6" t="b">
        <f>IF('What is the workforce you have'!$B$44 = "By total workforce",'Backend Calculations'!T60, IF('What is the workforce you have'!$B$44 = "By role type",'Backend Calculations'!X60))</f>
        <v>0</v>
      </c>
      <c r="G13" s="6">
        <f>'What is the workforce you need'!H31</f>
        <v>0</v>
      </c>
      <c r="H13" s="6"/>
    </row>
    <row r="14" spans="1:9">
      <c r="A14">
        <f>'What is the workforce you need'!$I$22</f>
        <v>12</v>
      </c>
      <c r="B14" s="6" t="b">
        <f>IF('What is the workforce you have'!$B$44 = "By total workforce",'Backend Calculations'!K61, IF('What is the workforce you have'!$B$44 = "By role type",'Backend Calculations'!O61))</f>
        <v>0</v>
      </c>
      <c r="C14" s="6">
        <f>'What is the workforce you need'!I31</f>
        <v>0</v>
      </c>
      <c r="D14" s="6"/>
      <c r="E14">
        <f>'What is the workforce you need'!$I$22</f>
        <v>12</v>
      </c>
      <c r="F14" s="6" t="b">
        <f>IF('What is the workforce you have'!$B$44 = "By total workforce",'Backend Calculations'!T61, IF('What is the workforce you have'!$B$44 = "By role type",'Backend Calculations'!X61))</f>
        <v>0</v>
      </c>
      <c r="G14" s="6">
        <f>'What is the workforce you need'!J31</f>
        <v>0</v>
      </c>
      <c r="H14" s="6"/>
    </row>
    <row r="15" spans="1:9">
      <c r="A15">
        <f>'What is the workforce you need'!$K$22</f>
        <v>36</v>
      </c>
      <c r="B15" s="6" t="b">
        <f>IF('What is the workforce you have'!$B$44 = "By total workforce",'Backend Calculations'!K62, IF('What is the workforce you have'!$B$44 = "By role type",'Backend Calculations'!O62))</f>
        <v>0</v>
      </c>
      <c r="C15" s="6">
        <f>'What is the workforce you need'!K31</f>
        <v>0</v>
      </c>
      <c r="D15" s="6"/>
      <c r="E15">
        <f>'What is the workforce you need'!$K$22</f>
        <v>36</v>
      </c>
      <c r="F15" s="6" t="b">
        <f>IF('What is the workforce you have'!$B$44 = "By total workforce",'Backend Calculations'!T62, IF('What is the workforce you have'!$B$44 = "By role type",'Backend Calculations'!X62))</f>
        <v>0</v>
      </c>
      <c r="G15" s="6">
        <f>'What is the workforce you need'!L31</f>
        <v>0</v>
      </c>
      <c r="H15" s="6"/>
    </row>
    <row r="16" spans="1:9">
      <c r="B16" s="6"/>
      <c r="C16" s="6"/>
      <c r="D16" s="6"/>
      <c r="F16" s="6"/>
      <c r="G16" s="6"/>
      <c r="H16" s="6"/>
    </row>
    <row r="17" spans="1:24">
      <c r="A17" s="1" t="str">
        <f>I4</f>
        <v>Disability support worker (DSW) - Advanced (Identity)</v>
      </c>
      <c r="E17" s="1" t="str">
        <f>A17</f>
        <v>Disability support worker (DSW) - Advanced (Identity)</v>
      </c>
    </row>
    <row r="18" spans="1:24">
      <c r="A18" t="s">
        <v>28</v>
      </c>
      <c r="E18" t="s">
        <v>28</v>
      </c>
    </row>
    <row r="19" spans="1:24">
      <c r="A19" t="s">
        <v>29</v>
      </c>
      <c r="B19" t="s">
        <v>41</v>
      </c>
      <c r="C19" t="s">
        <v>40</v>
      </c>
      <c r="E19" t="s">
        <v>29</v>
      </c>
      <c r="F19" t="s">
        <v>415</v>
      </c>
      <c r="G19" t="s">
        <v>40</v>
      </c>
    </row>
    <row r="20" spans="1:24">
      <c r="A20">
        <f>'What is the workforce you need'!$G$22</f>
        <v>0</v>
      </c>
      <c r="B20" s="6" t="b">
        <f>IF('What is the workforce you have'!$B$44 = "By total workforce",'Backend Calculations'!K63, IF('What is the workforce you have'!$B$44 = "By role type",'Backend Calculations'!O63))</f>
        <v>0</v>
      </c>
      <c r="C20" s="6">
        <f>'What is the workforce you need'!G29</f>
        <v>0</v>
      </c>
      <c r="D20" s="6"/>
      <c r="E20">
        <f>'What is the workforce you need'!$G$22</f>
        <v>0</v>
      </c>
      <c r="F20" s="6" t="b">
        <f>IF('What is the workforce you have'!$B$44 = "By total workforce",'Backend Calculations'!T63, IF('What is the workforce you have'!$B$44 = "By role type",'Backend Calculations'!X63))</f>
        <v>0</v>
      </c>
      <c r="G20" s="6">
        <f>'What is the workforce you need'!H29</f>
        <v>0</v>
      </c>
      <c r="H20" s="6"/>
    </row>
    <row r="21" spans="1:24">
      <c r="A21">
        <f>'What is the workforce you need'!$I$22</f>
        <v>12</v>
      </c>
      <c r="B21" s="6" t="b">
        <f>IF('What is the workforce you have'!$B$44 = "By total workforce",'Backend Calculations'!K64, IF('What is the workforce you have'!$B$44 = "By role type",'Backend Calculations'!O64))</f>
        <v>0</v>
      </c>
      <c r="C21" s="6">
        <f>'What is the workforce you need'!I29</f>
        <v>0</v>
      </c>
      <c r="D21" s="6"/>
      <c r="E21">
        <f>'What is the workforce you need'!$I$22</f>
        <v>12</v>
      </c>
      <c r="F21" s="6" t="b">
        <f>IF('What is the workforce you have'!$B$44 = "By total workforce",'Backend Calculations'!T64, IF('What is the workforce you have'!$B$44 = "By role type",'Backend Calculations'!X64))</f>
        <v>0</v>
      </c>
      <c r="G21" s="6">
        <f>'What is the workforce you need'!J29</f>
        <v>0</v>
      </c>
      <c r="H21" s="6"/>
    </row>
    <row r="22" spans="1:24" ht="53.25" customHeight="1">
      <c r="A22">
        <f>'What is the workforce you need'!$K$22</f>
        <v>36</v>
      </c>
      <c r="B22" s="6" t="b">
        <f>IF('What is the workforce you have'!$B$44 = "By total workforce",'Backend Calculations'!K65, IF('What is the workforce you have'!$B$44 = "By role type",'Backend Calculations'!O65))</f>
        <v>0</v>
      </c>
      <c r="C22" s="6">
        <f>'What is the workforce you need'!K29</f>
        <v>0</v>
      </c>
      <c r="D22" s="6"/>
      <c r="E22">
        <f>'What is the workforce you need'!$K$22</f>
        <v>36</v>
      </c>
      <c r="F22" s="6" t="b">
        <f>IF('What is the workforce you have'!$B$44 = "By total workforce",'Backend Calculations'!T65, IF('What is the workforce you have'!$B$44 = "By role type",'Backend Calculations'!X65))</f>
        <v>0</v>
      </c>
      <c r="G22" s="6">
        <f>'What is the workforce you need'!L29</f>
        <v>0</v>
      </c>
      <c r="H22" s="6"/>
      <c r="I22" s="19" t="s">
        <v>104</v>
      </c>
      <c r="M22" s="910" t="s">
        <v>105</v>
      </c>
      <c r="N22" s="910"/>
      <c r="O22" s="910"/>
      <c r="R22" s="19" t="s">
        <v>104</v>
      </c>
      <c r="V22" s="910" t="s">
        <v>105</v>
      </c>
      <c r="W22" s="910"/>
      <c r="X22" s="910"/>
    </row>
    <row r="23" spans="1:24">
      <c r="O23" s="6"/>
      <c r="X23" s="6"/>
    </row>
    <row r="24" spans="1:24">
      <c r="A24" s="1" t="str">
        <f>I5</f>
        <v>Supervision and management</v>
      </c>
      <c r="E24" s="1" t="str">
        <f>A24</f>
        <v>Supervision and management</v>
      </c>
      <c r="I24" t="str">
        <f>$A$2</f>
        <v>Disability support worker (DSW) - General</v>
      </c>
      <c r="J24">
        <f>'What is the workforce you need'!$G$22</f>
        <v>0</v>
      </c>
      <c r="K24" s="6" t="b">
        <f>B5</f>
        <v>0</v>
      </c>
      <c r="M24" t="str">
        <f>$A$2</f>
        <v>Disability support worker (DSW) - General</v>
      </c>
      <c r="N24">
        <f>'What is the workforce you need'!$G$22</f>
        <v>0</v>
      </c>
      <c r="O24" s="6">
        <f>C5</f>
        <v>0</v>
      </c>
      <c r="R24" t="str">
        <f>$A$2</f>
        <v>Disability support worker (DSW) - General</v>
      </c>
      <c r="S24">
        <f>'What is the workforce you need'!$G$22</f>
        <v>0</v>
      </c>
      <c r="T24" s="6" t="b">
        <f>F5</f>
        <v>0</v>
      </c>
      <c r="V24" t="str">
        <f>$A$2</f>
        <v>Disability support worker (DSW) - General</v>
      </c>
      <c r="W24">
        <f>'What is the workforce you need'!$G$22</f>
        <v>0</v>
      </c>
      <c r="X24" s="6">
        <f>G5</f>
        <v>0</v>
      </c>
    </row>
    <row r="25" spans="1:24">
      <c r="A25" t="s">
        <v>28</v>
      </c>
      <c r="E25" t="s">
        <v>28</v>
      </c>
      <c r="I25" t="str">
        <f>$A$2</f>
        <v>Disability support worker (DSW) - General</v>
      </c>
      <c r="J25">
        <f>'What is the workforce you need'!$I$22</f>
        <v>12</v>
      </c>
      <c r="K25" s="6" t="b">
        <f t="shared" ref="K25:K26" si="0">B6</f>
        <v>0</v>
      </c>
      <c r="M25" t="str">
        <f>$A$2</f>
        <v>Disability support worker (DSW) - General</v>
      </c>
      <c r="N25">
        <f>'What is the workforce you need'!$I$22</f>
        <v>12</v>
      </c>
      <c r="O25" s="6">
        <f>C6</f>
        <v>0</v>
      </c>
      <c r="R25" t="str">
        <f>$A$2</f>
        <v>Disability support worker (DSW) - General</v>
      </c>
      <c r="S25">
        <f>'What is the workforce you need'!$I$22</f>
        <v>12</v>
      </c>
      <c r="T25" s="6" t="b">
        <f>F6</f>
        <v>0</v>
      </c>
      <c r="V25" t="str">
        <f>$A$2</f>
        <v>Disability support worker (DSW) - General</v>
      </c>
      <c r="W25">
        <f>'What is the workforce you need'!$I$22</f>
        <v>12</v>
      </c>
      <c r="X25" s="6">
        <f>G6</f>
        <v>0</v>
      </c>
    </row>
    <row r="26" spans="1:24">
      <c r="A26" t="s">
        <v>29</v>
      </c>
      <c r="B26" t="s">
        <v>41</v>
      </c>
      <c r="C26" t="s">
        <v>40</v>
      </c>
      <c r="E26" t="s">
        <v>29</v>
      </c>
      <c r="F26" t="s">
        <v>415</v>
      </c>
      <c r="G26" t="s">
        <v>40</v>
      </c>
      <c r="I26" t="str">
        <f>$A$2</f>
        <v>Disability support worker (DSW) - General</v>
      </c>
      <c r="J26">
        <f>'What is the workforce you need'!$K$22</f>
        <v>36</v>
      </c>
      <c r="K26" s="6" t="b">
        <f t="shared" si="0"/>
        <v>0</v>
      </c>
      <c r="M26" t="str">
        <f>$A$2</f>
        <v>Disability support worker (DSW) - General</v>
      </c>
      <c r="N26">
        <f>'What is the workforce you need'!$K$22</f>
        <v>36</v>
      </c>
      <c r="O26" s="6">
        <f>C7</f>
        <v>0</v>
      </c>
      <c r="R26" t="str">
        <f>$A$2</f>
        <v>Disability support worker (DSW) - General</v>
      </c>
      <c r="S26">
        <f>'What is the workforce you need'!$K$22</f>
        <v>36</v>
      </c>
      <c r="T26" s="6" t="b">
        <f>F7</f>
        <v>0</v>
      </c>
      <c r="V26" t="str">
        <f>$A$2</f>
        <v>Disability support worker (DSW) - General</v>
      </c>
      <c r="W26">
        <f>'What is the workforce you need'!$K$22</f>
        <v>36</v>
      </c>
      <c r="X26" s="6">
        <f>G7</f>
        <v>0</v>
      </c>
    </row>
    <row r="27" spans="1:24">
      <c r="A27">
        <f>'What is the workforce you need'!$G$22</f>
        <v>0</v>
      </c>
      <c r="B27" s="6" t="b">
        <f>IF('What is the workforce you have'!$B$44 = "By total workforce",'Backend Calculations'!K84, IF('What is the workforce you have'!$B$44 = "By role type",'Backend Calculations'!O84))</f>
        <v>0</v>
      </c>
      <c r="C27" s="6">
        <f>'What is the workforce you need'!G30</f>
        <v>0</v>
      </c>
      <c r="D27" s="6"/>
      <c r="E27">
        <f>'What is the workforce you need'!$G$22</f>
        <v>0</v>
      </c>
      <c r="F27" s="6" t="b">
        <f>IF('What is the workforce you have'!$B$44 = "By total workforce",'Backend Calculations'!T84, IF('What is the workforce you have'!$B$44 = "By role type",'Backend Calculations'!X84))</f>
        <v>0</v>
      </c>
      <c r="G27" s="6">
        <f>'What is the workforce you need'!H30</f>
        <v>0</v>
      </c>
      <c r="H27" s="6"/>
      <c r="I27" t="str">
        <f>$A$10</f>
        <v>Allied Health</v>
      </c>
      <c r="J27">
        <f>'What is the workforce you need'!$G$22</f>
        <v>0</v>
      </c>
      <c r="K27" s="6" t="b">
        <f>B13</f>
        <v>0</v>
      </c>
      <c r="M27" t="str">
        <f>$A$10</f>
        <v>Allied Health</v>
      </c>
      <c r="N27">
        <f>'What is the workforce you need'!$G$22</f>
        <v>0</v>
      </c>
      <c r="O27" s="6">
        <f>C13</f>
        <v>0</v>
      </c>
      <c r="R27" t="str">
        <f>$A$10</f>
        <v>Allied Health</v>
      </c>
      <c r="S27">
        <f>'What is the workforce you need'!$G$22</f>
        <v>0</v>
      </c>
      <c r="T27" s="6" t="b">
        <f>F13</f>
        <v>0</v>
      </c>
      <c r="V27" t="str">
        <f>$A$10</f>
        <v>Allied Health</v>
      </c>
      <c r="W27">
        <f>'What is the workforce you need'!$G$22</f>
        <v>0</v>
      </c>
      <c r="X27" s="6">
        <f>G13</f>
        <v>0</v>
      </c>
    </row>
    <row r="28" spans="1:24">
      <c r="A28">
        <f>'What is the workforce you need'!$I$22</f>
        <v>12</v>
      </c>
      <c r="B28" s="6" t="b">
        <f>IF('What is the workforce you have'!$B$44 = "By total workforce",'Backend Calculations'!K85, IF('What is the workforce you have'!$B$44 = "By role type",'Backend Calculations'!O85))</f>
        <v>0</v>
      </c>
      <c r="C28" s="6">
        <f>'What is the workforce you need'!I30</f>
        <v>0</v>
      </c>
      <c r="D28" s="6"/>
      <c r="E28">
        <f>'What is the workforce you need'!$I$22</f>
        <v>12</v>
      </c>
      <c r="F28" s="6" t="b">
        <f>IF('What is the workforce you have'!$B$44 = "By total workforce",'Backend Calculations'!T85, IF('What is the workforce you have'!$B$44 = "By role type",'Backend Calculations'!X85))</f>
        <v>0</v>
      </c>
      <c r="G28" s="6">
        <f>'What is the workforce you need'!J30</f>
        <v>0</v>
      </c>
      <c r="H28" s="6"/>
      <c r="I28" t="str">
        <f>$A$10</f>
        <v>Allied Health</v>
      </c>
      <c r="J28">
        <f>'What is the workforce you need'!$I$22</f>
        <v>12</v>
      </c>
      <c r="K28" s="6" t="b">
        <f>B14</f>
        <v>0</v>
      </c>
      <c r="M28" t="str">
        <f>$A$10</f>
        <v>Allied Health</v>
      </c>
      <c r="N28">
        <f>'What is the workforce you need'!$I$22</f>
        <v>12</v>
      </c>
      <c r="O28" s="6">
        <f>C14</f>
        <v>0</v>
      </c>
      <c r="R28" t="str">
        <f>$A$10</f>
        <v>Allied Health</v>
      </c>
      <c r="S28">
        <f>'What is the workforce you need'!$I$22</f>
        <v>12</v>
      </c>
      <c r="T28" s="6" t="b">
        <f>F14</f>
        <v>0</v>
      </c>
      <c r="V28" t="str">
        <f>$A$10</f>
        <v>Allied Health</v>
      </c>
      <c r="W28">
        <f>'What is the workforce you need'!$I$22</f>
        <v>12</v>
      </c>
      <c r="X28" s="6">
        <f>G14</f>
        <v>0</v>
      </c>
    </row>
    <row r="29" spans="1:24">
      <c r="A29">
        <f>'What is the workforce you need'!$K$22</f>
        <v>36</v>
      </c>
      <c r="B29" s="6" t="b">
        <f>IF('What is the workforce you have'!$B$44 = "By total workforce",'Backend Calculations'!K86, IF('What is the workforce you have'!$B$44 = "By role type",'Backend Calculations'!O86))</f>
        <v>0</v>
      </c>
      <c r="C29" s="6">
        <f>'What is the workforce you need'!K30</f>
        <v>0</v>
      </c>
      <c r="D29" s="6"/>
      <c r="E29">
        <f>'What is the workforce you need'!$K$22</f>
        <v>36</v>
      </c>
      <c r="F29" s="6" t="b">
        <f>IF('What is the workforce you have'!$B$44 = "By total workforce",'Backend Calculations'!T86, IF('What is the workforce you have'!$B$44 = "By role type",'Backend Calculations'!X86))</f>
        <v>0</v>
      </c>
      <c r="G29" s="6">
        <f>'What is the workforce you need'!L30</f>
        <v>0</v>
      </c>
      <c r="H29" s="6"/>
      <c r="I29" t="str">
        <f>$A$10</f>
        <v>Allied Health</v>
      </c>
      <c r="J29">
        <f>'What is the workforce you need'!$K$22</f>
        <v>36</v>
      </c>
      <c r="K29" s="6" t="b">
        <f>B15</f>
        <v>0</v>
      </c>
      <c r="M29" t="str">
        <f>$A$10</f>
        <v>Allied Health</v>
      </c>
      <c r="N29">
        <f>'What is the workforce you need'!$K$22</f>
        <v>36</v>
      </c>
      <c r="O29" s="6">
        <f>C15</f>
        <v>0</v>
      </c>
      <c r="R29" t="str">
        <f>$A$10</f>
        <v>Allied Health</v>
      </c>
      <c r="S29">
        <f>'What is the workforce you need'!$K$22</f>
        <v>36</v>
      </c>
      <c r="T29" s="6" t="b">
        <f>F15</f>
        <v>0</v>
      </c>
      <c r="V29" t="str">
        <f>$A$10</f>
        <v>Allied Health</v>
      </c>
      <c r="W29">
        <f>'What is the workforce you need'!$K$22</f>
        <v>36</v>
      </c>
      <c r="X29" s="6">
        <f>G15</f>
        <v>0</v>
      </c>
    </row>
    <row r="30" spans="1:24">
      <c r="B30" s="6"/>
      <c r="C30" s="6"/>
      <c r="D30" s="6"/>
      <c r="F30" s="6"/>
      <c r="G30" s="6"/>
      <c r="H30" s="6"/>
      <c r="I30" t="str">
        <f>$A$17</f>
        <v>Disability support worker (DSW) - Advanced (Identity)</v>
      </c>
      <c r="J30">
        <f>'What is the workforce you need'!$G$22</f>
        <v>0</v>
      </c>
      <c r="K30" s="6" t="b">
        <f>B20</f>
        <v>0</v>
      </c>
      <c r="M30" t="str">
        <f>$A$17</f>
        <v>Disability support worker (DSW) - Advanced (Identity)</v>
      </c>
      <c r="N30">
        <f>'What is the workforce you need'!$G$22</f>
        <v>0</v>
      </c>
      <c r="O30" s="6">
        <f>C20</f>
        <v>0</v>
      </c>
      <c r="R30" t="str">
        <f>$A$17</f>
        <v>Disability support worker (DSW) - Advanced (Identity)</v>
      </c>
      <c r="S30">
        <f>'What is the workforce you need'!$G$22</f>
        <v>0</v>
      </c>
      <c r="T30" s="6" t="b">
        <f>F20</f>
        <v>0</v>
      </c>
      <c r="V30" t="str">
        <f>$A$17</f>
        <v>Disability support worker (DSW) - Advanced (Identity)</v>
      </c>
      <c r="W30">
        <f>'What is the workforce you need'!$G$22</f>
        <v>0</v>
      </c>
      <c r="X30" s="6">
        <f>G20</f>
        <v>0</v>
      </c>
    </row>
    <row r="31" spans="1:24">
      <c r="A31" s="1" t="str">
        <f>I3</f>
        <v>Disability support worker (DSW) - Advanced (Specialised)</v>
      </c>
      <c r="E31" s="1" t="str">
        <f>A31</f>
        <v>Disability support worker (DSW) - Advanced (Specialised)</v>
      </c>
      <c r="I31" t="str">
        <f>$A$17</f>
        <v>Disability support worker (DSW) - Advanced (Identity)</v>
      </c>
      <c r="J31">
        <f>'What is the workforce you need'!$I$22</f>
        <v>12</v>
      </c>
      <c r="K31" s="6" t="b">
        <f>B21</f>
        <v>0</v>
      </c>
      <c r="M31" t="str">
        <f>$A$17</f>
        <v>Disability support worker (DSW) - Advanced (Identity)</v>
      </c>
      <c r="N31">
        <f>'What is the workforce you need'!$I$22</f>
        <v>12</v>
      </c>
      <c r="O31" s="6">
        <f>C21</f>
        <v>0</v>
      </c>
      <c r="R31" t="str">
        <f>$A$17</f>
        <v>Disability support worker (DSW) - Advanced (Identity)</v>
      </c>
      <c r="S31">
        <f>'What is the workforce you need'!$I$22</f>
        <v>12</v>
      </c>
      <c r="T31" s="6" t="b">
        <f>F21</f>
        <v>0</v>
      </c>
      <c r="V31" t="str">
        <f>$A$17</f>
        <v>Disability support worker (DSW) - Advanced (Identity)</v>
      </c>
      <c r="W31">
        <f>'What is the workforce you need'!$I$22</f>
        <v>12</v>
      </c>
      <c r="X31" s="6">
        <f>G21</f>
        <v>0</v>
      </c>
    </row>
    <row r="32" spans="1:24">
      <c r="A32" t="s">
        <v>28</v>
      </c>
      <c r="E32" t="s">
        <v>28</v>
      </c>
      <c r="I32" t="str">
        <f>$A$17</f>
        <v>Disability support worker (DSW) - Advanced (Identity)</v>
      </c>
      <c r="J32">
        <f>'What is the workforce you need'!$K$22</f>
        <v>36</v>
      </c>
      <c r="K32" s="6" t="b">
        <f>B22</f>
        <v>0</v>
      </c>
      <c r="M32" t="str">
        <f>$A$17</f>
        <v>Disability support worker (DSW) - Advanced (Identity)</v>
      </c>
      <c r="N32">
        <f>'What is the workforce you need'!$K$22</f>
        <v>36</v>
      </c>
      <c r="O32" s="6">
        <f>C22</f>
        <v>0</v>
      </c>
      <c r="R32" t="str">
        <f>$A$17</f>
        <v>Disability support worker (DSW) - Advanced (Identity)</v>
      </c>
      <c r="S32">
        <f>'What is the workforce you need'!$K$22</f>
        <v>36</v>
      </c>
      <c r="T32" s="6" t="b">
        <f>F22</f>
        <v>0</v>
      </c>
      <c r="V32" t="str">
        <f>$A$17</f>
        <v>Disability support worker (DSW) - Advanced (Identity)</v>
      </c>
      <c r="W32">
        <f>'What is the workforce you need'!$K$22</f>
        <v>36</v>
      </c>
      <c r="X32" s="6">
        <f>G22</f>
        <v>0</v>
      </c>
    </row>
    <row r="33" spans="1:24">
      <c r="A33" t="s">
        <v>29</v>
      </c>
      <c r="B33" t="s">
        <v>41</v>
      </c>
      <c r="C33" t="s">
        <v>40</v>
      </c>
      <c r="E33" t="s">
        <v>29</v>
      </c>
      <c r="F33" t="s">
        <v>415</v>
      </c>
      <c r="G33" t="s">
        <v>40</v>
      </c>
      <c r="I33" t="str">
        <f>$A$31</f>
        <v>Disability support worker (DSW) - Advanced (Specialised)</v>
      </c>
      <c r="J33">
        <f>'What is the workforce you need'!$G$22</f>
        <v>0</v>
      </c>
      <c r="K33" s="6" t="b">
        <f>B34</f>
        <v>0</v>
      </c>
      <c r="M33" t="str">
        <f>$A$31</f>
        <v>Disability support worker (DSW) - Advanced (Specialised)</v>
      </c>
      <c r="N33">
        <f>'What is the workforce you need'!$G$22</f>
        <v>0</v>
      </c>
      <c r="O33" s="6">
        <f>C34</f>
        <v>0</v>
      </c>
      <c r="R33" t="str">
        <f>$A$31</f>
        <v>Disability support worker (DSW) - Advanced (Specialised)</v>
      </c>
      <c r="S33">
        <f>'What is the workforce you need'!$G$22</f>
        <v>0</v>
      </c>
      <c r="T33" s="6" t="b">
        <f>F34</f>
        <v>0</v>
      </c>
      <c r="V33" t="str">
        <f>$A$31</f>
        <v>Disability support worker (DSW) - Advanced (Specialised)</v>
      </c>
      <c r="W33">
        <f>'What is the workforce you need'!$G$22</f>
        <v>0</v>
      </c>
      <c r="X33" s="6">
        <f>G34</f>
        <v>0</v>
      </c>
    </row>
    <row r="34" spans="1:24">
      <c r="A34">
        <f>'What is the workforce you need'!$G$22</f>
        <v>0</v>
      </c>
      <c r="B34" s="6" t="b">
        <f>IF('What is the workforce you have'!$B$44 = "By total workforce",'Backend Calculations'!K66, IF('What is the workforce you have'!$B$44 = "By role type",'Backend Calculations'!O66))</f>
        <v>0</v>
      </c>
      <c r="C34" s="6">
        <f>'What is the workforce you need'!G28</f>
        <v>0</v>
      </c>
      <c r="D34" s="6"/>
      <c r="E34">
        <f>'What is the workforce you need'!$G$22</f>
        <v>0</v>
      </c>
      <c r="F34" s="6" t="b">
        <f>IF('What is the workforce you have'!$B$44 = "By total workforce",'Backend Calculations'!T66, IF('What is the workforce you have'!$B$44 = "By role type",'Backend Calculations'!X66))</f>
        <v>0</v>
      </c>
      <c r="G34" s="6">
        <f>'What is the workforce you need'!H28</f>
        <v>0</v>
      </c>
      <c r="H34" s="6"/>
      <c r="I34" t="str">
        <f>$A$31</f>
        <v>Disability support worker (DSW) - Advanced (Specialised)</v>
      </c>
      <c r="J34">
        <f>'What is the workforce you need'!$I$22</f>
        <v>12</v>
      </c>
      <c r="K34" s="6" t="b">
        <f>B35</f>
        <v>0</v>
      </c>
      <c r="M34" t="str">
        <f>$A$31</f>
        <v>Disability support worker (DSW) - Advanced (Specialised)</v>
      </c>
      <c r="N34">
        <f>'What is the workforce you need'!$I$22</f>
        <v>12</v>
      </c>
      <c r="O34" s="6">
        <f>C35</f>
        <v>0</v>
      </c>
      <c r="R34" t="str">
        <f>$A$31</f>
        <v>Disability support worker (DSW) - Advanced (Specialised)</v>
      </c>
      <c r="S34">
        <f>'What is the workforce you need'!$I$22</f>
        <v>12</v>
      </c>
      <c r="T34" s="6" t="b">
        <f>F35</f>
        <v>0</v>
      </c>
      <c r="V34" t="str">
        <f>$A$31</f>
        <v>Disability support worker (DSW) - Advanced (Specialised)</v>
      </c>
      <c r="W34">
        <f>'What is the workforce you need'!$I$22</f>
        <v>12</v>
      </c>
      <c r="X34" s="6">
        <f>G35</f>
        <v>0</v>
      </c>
    </row>
    <row r="35" spans="1:24">
      <c r="A35">
        <f>'What is the workforce you need'!$I$22</f>
        <v>12</v>
      </c>
      <c r="B35" s="6" t="b">
        <f>IF('What is the workforce you have'!$B$44 = "By total workforce",'Backend Calculations'!K67, IF('What is the workforce you have'!$B$44 = "By role type",'Backend Calculations'!O67))</f>
        <v>0</v>
      </c>
      <c r="C35" s="6">
        <f>'What is the workforce you need'!I28</f>
        <v>0</v>
      </c>
      <c r="D35" s="6"/>
      <c r="E35">
        <f>'What is the workforce you need'!$I$22</f>
        <v>12</v>
      </c>
      <c r="F35" s="6" t="b">
        <f>IF('What is the workforce you have'!$B$44 = "By total workforce",'Backend Calculations'!T67, IF('What is the workforce you have'!$B$44 = "By role type",'Backend Calculations'!X67))</f>
        <v>0</v>
      </c>
      <c r="G35" s="6">
        <f>'What is the workforce you need'!J28</f>
        <v>0</v>
      </c>
      <c r="H35" s="6"/>
      <c r="I35" t="str">
        <f>$A$31</f>
        <v>Disability support worker (DSW) - Advanced (Specialised)</v>
      </c>
      <c r="J35">
        <f>'What is the workforce you need'!$K$22</f>
        <v>36</v>
      </c>
      <c r="K35" s="6" t="b">
        <f>B36</f>
        <v>0</v>
      </c>
      <c r="M35" t="str">
        <f>$A$31</f>
        <v>Disability support worker (DSW) - Advanced (Specialised)</v>
      </c>
      <c r="N35">
        <f>'What is the workforce you need'!$K$22</f>
        <v>36</v>
      </c>
      <c r="O35" s="6">
        <f>C36</f>
        <v>0</v>
      </c>
      <c r="R35" t="str">
        <f>$A$31</f>
        <v>Disability support worker (DSW) - Advanced (Specialised)</v>
      </c>
      <c r="S35">
        <f>'What is the workforce you need'!$K$22</f>
        <v>36</v>
      </c>
      <c r="T35" s="6" t="b">
        <f>F36</f>
        <v>0</v>
      </c>
      <c r="V35" t="str">
        <f>$A$31</f>
        <v>Disability support worker (DSW) - Advanced (Specialised)</v>
      </c>
      <c r="W35">
        <f>'What is the workforce you need'!$K$22</f>
        <v>36</v>
      </c>
      <c r="X35" s="6">
        <f>G36</f>
        <v>0</v>
      </c>
    </row>
    <row r="36" spans="1:24">
      <c r="A36">
        <f>'What is the workforce you need'!$K$22</f>
        <v>36</v>
      </c>
      <c r="B36" s="6" t="b">
        <f>IF('What is the workforce you have'!$B$44 = "By total workforce",'Backend Calculations'!K68, IF('What is the workforce you have'!$B$44 = "By role type",'Backend Calculations'!O68))</f>
        <v>0</v>
      </c>
      <c r="C36" s="6">
        <f>'What is the workforce you need'!K28</f>
        <v>0</v>
      </c>
      <c r="D36" s="6"/>
      <c r="E36">
        <f>'What is the workforce you need'!$K$22</f>
        <v>36</v>
      </c>
      <c r="F36" s="6" t="b">
        <f>IF('What is the workforce you have'!$B$44 = "By total workforce",'Backend Calculations'!T68, IF('What is the workforce you have'!$B$44 = "By role type",'Backend Calculations'!X68))</f>
        <v>0</v>
      </c>
      <c r="G36" s="6">
        <f>'What is the workforce you need'!L28</f>
        <v>0</v>
      </c>
      <c r="H36" s="6"/>
      <c r="I36" t="str">
        <f>$A$38</f>
        <v>Ancillary work</v>
      </c>
      <c r="J36">
        <f>'What is the workforce you need'!$G$22</f>
        <v>0</v>
      </c>
      <c r="K36" s="6" t="b">
        <f>B41</f>
        <v>0</v>
      </c>
      <c r="M36" t="str">
        <f>$A$38</f>
        <v>Ancillary work</v>
      </c>
      <c r="N36">
        <f>'What is the workforce you need'!$G$22</f>
        <v>0</v>
      </c>
      <c r="O36" s="6">
        <f>C41</f>
        <v>0</v>
      </c>
      <c r="R36" t="str">
        <f>$A$38</f>
        <v>Ancillary work</v>
      </c>
      <c r="S36">
        <f>'What is the workforce you need'!$G$22</f>
        <v>0</v>
      </c>
      <c r="T36" s="6" t="b">
        <f>F41</f>
        <v>0</v>
      </c>
      <c r="V36" t="str">
        <f>$A$38</f>
        <v>Ancillary work</v>
      </c>
      <c r="W36">
        <f>'What is the workforce you need'!$G$22</f>
        <v>0</v>
      </c>
      <c r="X36" s="6">
        <f>G41</f>
        <v>0</v>
      </c>
    </row>
    <row r="37" spans="1:24">
      <c r="B37" s="6"/>
      <c r="C37" s="6"/>
      <c r="D37" s="6"/>
      <c r="F37" s="6"/>
      <c r="G37" s="6"/>
      <c r="H37" s="6"/>
      <c r="I37" t="str">
        <f>$A$38</f>
        <v>Ancillary work</v>
      </c>
      <c r="J37">
        <f>'What is the workforce you need'!$I$22</f>
        <v>12</v>
      </c>
      <c r="K37" s="6" t="b">
        <f>B42</f>
        <v>0</v>
      </c>
      <c r="M37" t="str">
        <f>$A$38</f>
        <v>Ancillary work</v>
      </c>
      <c r="N37">
        <f>'What is the workforce you need'!$I$22</f>
        <v>12</v>
      </c>
      <c r="O37" s="6">
        <f>C42</f>
        <v>0</v>
      </c>
      <c r="R37" t="str">
        <f>$A$38</f>
        <v>Ancillary work</v>
      </c>
      <c r="S37">
        <f>'What is the workforce you need'!$I$22</f>
        <v>12</v>
      </c>
      <c r="T37" s="6" t="b">
        <f>F42</f>
        <v>0</v>
      </c>
      <c r="V37" t="str">
        <f>$A$38</f>
        <v>Ancillary work</v>
      </c>
      <c r="W37">
        <f>'What is the workforce you need'!$I$22</f>
        <v>12</v>
      </c>
      <c r="X37" s="6">
        <f>G42</f>
        <v>0</v>
      </c>
    </row>
    <row r="38" spans="1:24">
      <c r="A38" s="1" t="str">
        <f>I7</f>
        <v>Ancillary work</v>
      </c>
      <c r="E38" s="1" t="str">
        <f>A38</f>
        <v>Ancillary work</v>
      </c>
      <c r="I38" t="str">
        <f>$A$38</f>
        <v>Ancillary work</v>
      </c>
      <c r="J38">
        <f>'What is the workforce you need'!$K$22</f>
        <v>36</v>
      </c>
      <c r="K38" s="6" t="b">
        <f>B43</f>
        <v>0</v>
      </c>
      <c r="M38" t="str">
        <f>$A$38</f>
        <v>Ancillary work</v>
      </c>
      <c r="N38">
        <f>'What is the workforce you need'!$K$22</f>
        <v>36</v>
      </c>
      <c r="O38" s="6">
        <f>C43</f>
        <v>0</v>
      </c>
      <c r="R38" t="str">
        <f>$A$38</f>
        <v>Ancillary work</v>
      </c>
      <c r="S38">
        <f>'What is the workforce you need'!$K$22</f>
        <v>36</v>
      </c>
      <c r="T38" s="6" t="b">
        <f>F43</f>
        <v>0</v>
      </c>
      <c r="V38" t="str">
        <f>$A$38</f>
        <v>Ancillary work</v>
      </c>
      <c r="W38">
        <f>'What is the workforce you need'!$K$22</f>
        <v>36</v>
      </c>
      <c r="X38" s="6">
        <f>G43</f>
        <v>0</v>
      </c>
    </row>
    <row r="39" spans="1:24">
      <c r="A39" t="s">
        <v>28</v>
      </c>
      <c r="E39" t="s">
        <v>28</v>
      </c>
      <c r="I39" t="str">
        <f>$A$45</f>
        <v xml:space="preserve">Administrative </v>
      </c>
      <c r="J39">
        <f>'What is the workforce you need'!$G$22</f>
        <v>0</v>
      </c>
      <c r="K39" s="6" t="b">
        <f>B48</f>
        <v>0</v>
      </c>
      <c r="M39" t="str">
        <f>$A$45</f>
        <v xml:space="preserve">Administrative </v>
      </c>
      <c r="N39">
        <f>'What is the workforce you need'!$G$22</f>
        <v>0</v>
      </c>
      <c r="O39" s="6">
        <f>C48</f>
        <v>0</v>
      </c>
      <c r="R39" t="str">
        <f>$A$45</f>
        <v xml:space="preserve">Administrative </v>
      </c>
      <c r="S39">
        <f>'What is the workforce you need'!$G$22</f>
        <v>0</v>
      </c>
      <c r="T39" s="6" t="b">
        <f>F48</f>
        <v>0</v>
      </c>
      <c r="V39" t="str">
        <f>$A$45</f>
        <v xml:space="preserve">Administrative </v>
      </c>
      <c r="W39">
        <f>'What is the workforce you need'!$G$22</f>
        <v>0</v>
      </c>
      <c r="X39" s="6">
        <f>G48</f>
        <v>0</v>
      </c>
    </row>
    <row r="40" spans="1:24">
      <c r="A40" t="s">
        <v>29</v>
      </c>
      <c r="B40" t="s">
        <v>41</v>
      </c>
      <c r="C40" t="s">
        <v>40</v>
      </c>
      <c r="E40" t="s">
        <v>29</v>
      </c>
      <c r="F40" t="s">
        <v>415</v>
      </c>
      <c r="G40" t="s">
        <v>40</v>
      </c>
      <c r="I40" t="str">
        <f>$A$45</f>
        <v xml:space="preserve">Administrative </v>
      </c>
      <c r="J40">
        <f>'What is the workforce you need'!$I$22</f>
        <v>12</v>
      </c>
      <c r="K40" s="6" t="b">
        <f>B49</f>
        <v>0</v>
      </c>
      <c r="M40" t="str">
        <f>$A$45</f>
        <v xml:space="preserve">Administrative </v>
      </c>
      <c r="N40">
        <f>'What is the workforce you need'!$I$22</f>
        <v>12</v>
      </c>
      <c r="O40" s="6">
        <f>C49</f>
        <v>0</v>
      </c>
      <c r="R40" t="str">
        <f>$A$45</f>
        <v xml:space="preserve">Administrative </v>
      </c>
      <c r="S40">
        <f>'What is the workforce you need'!$I$22</f>
        <v>12</v>
      </c>
      <c r="T40" s="6" t="b">
        <f>F49</f>
        <v>0</v>
      </c>
      <c r="V40" t="str">
        <f>$A$45</f>
        <v xml:space="preserve">Administrative </v>
      </c>
      <c r="W40">
        <f>'What is the workforce you need'!$I$22</f>
        <v>12</v>
      </c>
      <c r="X40" s="6">
        <f>G49</f>
        <v>0</v>
      </c>
    </row>
    <row r="41" spans="1:24">
      <c r="A41">
        <f>'What is the workforce you need'!$G$22</f>
        <v>0</v>
      </c>
      <c r="B41" s="6" t="b">
        <f>IF('What is the workforce you have'!$B$44 = "By total workforce",'Backend Calculations'!K69, IF('What is the workforce you have'!$B$44 = "By role type",'Backend Calculations'!O69))</f>
        <v>0</v>
      </c>
      <c r="C41" s="6">
        <f>'What is the workforce you need'!G32</f>
        <v>0</v>
      </c>
      <c r="D41" s="6"/>
      <c r="E41">
        <f>'What is the workforce you need'!$G$22</f>
        <v>0</v>
      </c>
      <c r="F41" s="6" t="b">
        <f>IF('What is the workforce you have'!$B$44 = "By total workforce",'Backend Calculations'!T69, IF('What is the workforce you have'!$B$44 = "By role type",'Backend Calculations'!X69))</f>
        <v>0</v>
      </c>
      <c r="G41" s="6">
        <f>'What is the workforce you need'!H32</f>
        <v>0</v>
      </c>
      <c r="H41" s="6"/>
      <c r="I41" t="str">
        <f>$A$45</f>
        <v xml:space="preserve">Administrative </v>
      </c>
      <c r="J41">
        <f>'What is the workforce you need'!$K$22</f>
        <v>36</v>
      </c>
      <c r="K41" s="6" t="b">
        <f>B50</f>
        <v>0</v>
      </c>
      <c r="M41" t="str">
        <f>$A$45</f>
        <v xml:space="preserve">Administrative </v>
      </c>
      <c r="N41">
        <f>'What is the workforce you need'!$K$22</f>
        <v>36</v>
      </c>
      <c r="O41" s="6">
        <f>C50</f>
        <v>0</v>
      </c>
      <c r="R41" t="str">
        <f>$A$45</f>
        <v xml:space="preserve">Administrative </v>
      </c>
      <c r="S41">
        <f>'What is the workforce you need'!$K$22</f>
        <v>36</v>
      </c>
      <c r="T41" s="6" t="b">
        <f>F50</f>
        <v>0</v>
      </c>
      <c r="V41" t="str">
        <f>$A$45</f>
        <v xml:space="preserve">Administrative </v>
      </c>
      <c r="W41">
        <f>'What is the workforce you need'!$K$22</f>
        <v>36</v>
      </c>
      <c r="X41" s="6">
        <f>G50</f>
        <v>0</v>
      </c>
    </row>
    <row r="42" spans="1:24">
      <c r="A42">
        <f>'What is the workforce you need'!$I$22</f>
        <v>12</v>
      </c>
      <c r="B42" s="6" t="b">
        <f>IF('What is the workforce you have'!$B$44 = "By total workforce",'Backend Calculations'!K70, IF('What is the workforce you have'!$B$44 = "By role type",'Backend Calculations'!O70))</f>
        <v>0</v>
      </c>
      <c r="C42" s="6">
        <f>'What is the workforce you need'!I32</f>
        <v>0</v>
      </c>
      <c r="D42" s="6"/>
      <c r="E42">
        <f>'What is the workforce you need'!$I$22</f>
        <v>12</v>
      </c>
      <c r="F42" s="6" t="b">
        <f>IF('What is the workforce you have'!$B$44 = "By total workforce",'Backend Calculations'!T70, IF('What is the workforce you have'!$B$44 = "By role type",'Backend Calculations'!X70))</f>
        <v>0</v>
      </c>
      <c r="G42" s="6">
        <f>'What is the workforce you need'!J32</f>
        <v>0</v>
      </c>
      <c r="H42" s="6"/>
      <c r="I42" t="str">
        <f>$A$52</f>
        <v>Free input - enter your own role type</v>
      </c>
      <c r="J42">
        <f>'What is the workforce you need'!$G$22</f>
        <v>0</v>
      </c>
      <c r="K42" s="6" t="b">
        <f>B55</f>
        <v>0</v>
      </c>
      <c r="M42" t="str">
        <f>$A$52</f>
        <v>Free input - enter your own role type</v>
      </c>
      <c r="N42">
        <f>'What is the workforce you need'!$G$22</f>
        <v>0</v>
      </c>
      <c r="O42" s="6">
        <f>C55</f>
        <v>0</v>
      </c>
      <c r="R42" t="str">
        <f>$A$52</f>
        <v>Free input - enter your own role type</v>
      </c>
      <c r="S42">
        <f>'What is the workforce you need'!$G$22</f>
        <v>0</v>
      </c>
      <c r="T42" s="6" t="b">
        <f>F55</f>
        <v>0</v>
      </c>
      <c r="V42" t="str">
        <f>$A$52</f>
        <v>Free input - enter your own role type</v>
      </c>
      <c r="W42">
        <f>'What is the workforce you need'!$G$22</f>
        <v>0</v>
      </c>
      <c r="X42" s="6">
        <f>G55</f>
        <v>0</v>
      </c>
    </row>
    <row r="43" spans="1:24">
      <c r="A43">
        <f>'What is the workforce you need'!$K$22</f>
        <v>36</v>
      </c>
      <c r="B43" s="6" t="b">
        <f>IF('What is the workforce you have'!$B$44 = "By total workforce",'Backend Calculations'!K71, IF('What is the workforce you have'!$B$44 = "By role type",'Backend Calculations'!O71))</f>
        <v>0</v>
      </c>
      <c r="C43" s="6">
        <f>'What is the workforce you need'!K32</f>
        <v>0</v>
      </c>
      <c r="D43" s="6"/>
      <c r="E43">
        <f>'What is the workforce you need'!$K$22</f>
        <v>36</v>
      </c>
      <c r="F43" s="6" t="b">
        <f>IF('What is the workforce you have'!$B$44 = "By total workforce",'Backend Calculations'!T71, IF('What is the workforce you have'!$B$44 = "By role type",'Backend Calculations'!X71))</f>
        <v>0</v>
      </c>
      <c r="G43" s="6">
        <f>'What is the workforce you need'!L32</f>
        <v>0</v>
      </c>
      <c r="H43" s="6"/>
      <c r="I43" t="str">
        <f>$A$52</f>
        <v>Free input - enter your own role type</v>
      </c>
      <c r="J43">
        <f>'What is the workforce you need'!$I$22</f>
        <v>12</v>
      </c>
      <c r="K43" s="6" t="b">
        <f>B56</f>
        <v>0</v>
      </c>
      <c r="M43" t="str">
        <f>$A$52</f>
        <v>Free input - enter your own role type</v>
      </c>
      <c r="N43">
        <f>'What is the workforce you need'!$I$22</f>
        <v>12</v>
      </c>
      <c r="O43" s="6">
        <f>C56</f>
        <v>0</v>
      </c>
      <c r="R43" t="str">
        <f>$A$52</f>
        <v>Free input - enter your own role type</v>
      </c>
      <c r="S43">
        <f>'What is the workforce you need'!$I$22</f>
        <v>12</v>
      </c>
      <c r="T43" s="6" t="b">
        <f>F56</f>
        <v>0</v>
      </c>
      <c r="V43" t="str">
        <f>$A$52</f>
        <v>Free input - enter your own role type</v>
      </c>
      <c r="W43">
        <f>'What is the workforce you need'!$I$22</f>
        <v>12</v>
      </c>
      <c r="X43" s="6">
        <f>G56</f>
        <v>0</v>
      </c>
    </row>
    <row r="44" spans="1:24">
      <c r="B44" s="6"/>
      <c r="C44" s="6"/>
      <c r="D44" s="6"/>
      <c r="F44" s="6"/>
      <c r="G44" s="6"/>
      <c r="H44" s="6"/>
      <c r="I44" t="str">
        <f>$A$52</f>
        <v>Free input - enter your own role type</v>
      </c>
      <c r="J44">
        <f>'What is the workforce you need'!$K$22</f>
        <v>36</v>
      </c>
      <c r="K44" s="6" t="b">
        <f>B57</f>
        <v>0</v>
      </c>
      <c r="M44" t="str">
        <f>$A$52</f>
        <v>Free input - enter your own role type</v>
      </c>
      <c r="N44">
        <f>'What is the workforce you need'!$K$22</f>
        <v>36</v>
      </c>
      <c r="O44" s="6">
        <f>C57</f>
        <v>0</v>
      </c>
      <c r="R44" t="str">
        <f>$A$52</f>
        <v>Free input - enter your own role type</v>
      </c>
      <c r="S44">
        <f>'What is the workforce you need'!$K$22</f>
        <v>36</v>
      </c>
      <c r="T44" s="6" t="b">
        <f>F57</f>
        <v>0</v>
      </c>
      <c r="V44" t="str">
        <f>$A$52</f>
        <v>Free input - enter your own role type</v>
      </c>
      <c r="W44">
        <f>'What is the workforce you need'!$K$22</f>
        <v>36</v>
      </c>
      <c r="X44" s="6">
        <f>G57</f>
        <v>0</v>
      </c>
    </row>
    <row r="45" spans="1:24">
      <c r="A45" s="1" t="str">
        <f>I8</f>
        <v xml:space="preserve">Administrative </v>
      </c>
      <c r="E45" s="1" t="str">
        <f>A45</f>
        <v xml:space="preserve">Administrative </v>
      </c>
      <c r="I45" t="str">
        <f>$A$59</f>
        <v>Free input - enter your own role type</v>
      </c>
      <c r="J45">
        <f>'What is the workforce you need'!$G$22</f>
        <v>0</v>
      </c>
      <c r="K45" s="6" t="b">
        <f>B62</f>
        <v>0</v>
      </c>
      <c r="M45" t="str">
        <f>$A$59</f>
        <v>Free input - enter your own role type</v>
      </c>
      <c r="N45">
        <f>'What is the workforce you need'!$G$22</f>
        <v>0</v>
      </c>
      <c r="O45" s="6">
        <f>C62</f>
        <v>0</v>
      </c>
      <c r="R45" t="str">
        <f>$A$59</f>
        <v>Free input - enter your own role type</v>
      </c>
      <c r="S45">
        <f>'What is the workforce you need'!$G$22</f>
        <v>0</v>
      </c>
      <c r="T45" s="6" t="b">
        <f>F62</f>
        <v>0</v>
      </c>
      <c r="V45" t="str">
        <f>$A$59</f>
        <v>Free input - enter your own role type</v>
      </c>
      <c r="W45">
        <f>'What is the workforce you need'!$G$22</f>
        <v>0</v>
      </c>
      <c r="X45" s="6">
        <f>G62</f>
        <v>0</v>
      </c>
    </row>
    <row r="46" spans="1:24">
      <c r="A46" t="s">
        <v>28</v>
      </c>
      <c r="E46" t="s">
        <v>28</v>
      </c>
      <c r="I46" t="str">
        <f>$A$59</f>
        <v>Free input - enter your own role type</v>
      </c>
      <c r="J46">
        <f>'What is the workforce you need'!$I$22</f>
        <v>12</v>
      </c>
      <c r="K46" s="6" t="b">
        <f>B63</f>
        <v>0</v>
      </c>
      <c r="M46" t="str">
        <f>$A$59</f>
        <v>Free input - enter your own role type</v>
      </c>
      <c r="N46">
        <f>'What is the workforce you need'!$I$22</f>
        <v>12</v>
      </c>
      <c r="O46" s="6">
        <f>C63</f>
        <v>0</v>
      </c>
      <c r="R46" t="str">
        <f>$A$59</f>
        <v>Free input - enter your own role type</v>
      </c>
      <c r="S46">
        <f>'What is the workforce you need'!$I$22</f>
        <v>12</v>
      </c>
      <c r="T46" s="6" t="b">
        <f>F63</f>
        <v>0</v>
      </c>
      <c r="V46" t="str">
        <f>$A$59</f>
        <v>Free input - enter your own role type</v>
      </c>
      <c r="W46">
        <f>'What is the workforce you need'!$I$22</f>
        <v>12</v>
      </c>
      <c r="X46" s="6">
        <f>G63</f>
        <v>0</v>
      </c>
    </row>
    <row r="47" spans="1:24">
      <c r="A47" t="s">
        <v>29</v>
      </c>
      <c r="B47" t="s">
        <v>41</v>
      </c>
      <c r="C47" t="s">
        <v>40</v>
      </c>
      <c r="E47" t="s">
        <v>29</v>
      </c>
      <c r="F47" t="s">
        <v>415</v>
      </c>
      <c r="G47" t="s">
        <v>40</v>
      </c>
      <c r="I47" t="str">
        <f>$A$59</f>
        <v>Free input - enter your own role type</v>
      </c>
      <c r="J47">
        <f>'What is the workforce you need'!$K$22</f>
        <v>36</v>
      </c>
      <c r="K47" s="6" t="b">
        <f>B64</f>
        <v>0</v>
      </c>
      <c r="M47" t="str">
        <f>$A$59</f>
        <v>Free input - enter your own role type</v>
      </c>
      <c r="N47">
        <f>'What is the workforce you need'!$K$22</f>
        <v>36</v>
      </c>
      <c r="O47" s="6">
        <f>C64</f>
        <v>0</v>
      </c>
      <c r="R47" t="str">
        <f>$A$59</f>
        <v>Free input - enter your own role type</v>
      </c>
      <c r="S47">
        <f>'What is the workforce you need'!$K$22</f>
        <v>36</v>
      </c>
      <c r="T47" s="6" t="b">
        <f>F64</f>
        <v>0</v>
      </c>
      <c r="V47" t="str">
        <f>$A$59</f>
        <v>Free input - enter your own role type</v>
      </c>
      <c r="W47">
        <f>'What is the workforce you need'!$K$22</f>
        <v>36</v>
      </c>
      <c r="X47" s="6">
        <f>G64</f>
        <v>0</v>
      </c>
    </row>
    <row r="48" spans="1:24">
      <c r="A48">
        <f>'What is the workforce you need'!$G$22</f>
        <v>0</v>
      </c>
      <c r="B48" s="6" t="b">
        <f>IF('What is the workforce you have'!$B$44 = "By total workforce",'Backend Calculations'!K72, IF('What is the workforce you have'!$B$44 = "By role type",'Backend Calculations'!O72))</f>
        <v>0</v>
      </c>
      <c r="C48" s="6">
        <f>'What is the workforce you need'!G33</f>
        <v>0</v>
      </c>
      <c r="D48" s="6"/>
      <c r="E48">
        <f>'What is the workforce you need'!$G$22</f>
        <v>0</v>
      </c>
      <c r="F48" s="6" t="b">
        <f>IF('What is the workforce you have'!$B$44 = "By total workforce",'Backend Calculations'!T72, IF('What is the workforce you have'!$B$44 = "By role type",'Backend Calculations'!X72))</f>
        <v>0</v>
      </c>
      <c r="G48" s="6">
        <f>'What is the workforce you need'!H33</f>
        <v>0</v>
      </c>
      <c r="H48" s="6"/>
      <c r="I48" t="str">
        <f>$A$66</f>
        <v>Free input - enter your own role type</v>
      </c>
      <c r="J48">
        <f>'What is the workforce you need'!$G$22</f>
        <v>0</v>
      </c>
      <c r="K48" s="6" t="b">
        <f>B69</f>
        <v>0</v>
      </c>
      <c r="M48" t="str">
        <f>$A$66</f>
        <v>Free input - enter your own role type</v>
      </c>
      <c r="N48">
        <f>'What is the workforce you need'!$G$22</f>
        <v>0</v>
      </c>
      <c r="O48" s="6">
        <f>C69</f>
        <v>0</v>
      </c>
      <c r="R48" t="str">
        <f>$A$66</f>
        <v>Free input - enter your own role type</v>
      </c>
      <c r="S48">
        <f>'What is the workforce you need'!$G$22</f>
        <v>0</v>
      </c>
      <c r="T48" s="6" t="b">
        <f>F69</f>
        <v>0</v>
      </c>
      <c r="V48" t="str">
        <f>$A$66</f>
        <v>Free input - enter your own role type</v>
      </c>
      <c r="W48">
        <f>'What is the workforce you need'!$G$22</f>
        <v>0</v>
      </c>
      <c r="X48" s="6">
        <f>G69</f>
        <v>0</v>
      </c>
    </row>
    <row r="49" spans="1:24">
      <c r="A49">
        <f>'What is the workforce you need'!$I$22</f>
        <v>12</v>
      </c>
      <c r="B49" s="6" t="b">
        <f>IF('What is the workforce you have'!$B$44 = "By total workforce",'Backend Calculations'!K73, IF('What is the workforce you have'!$B$44 = "By role type",'Backend Calculations'!O73))</f>
        <v>0</v>
      </c>
      <c r="C49" s="6">
        <f>'What is the workforce you need'!I33</f>
        <v>0</v>
      </c>
      <c r="D49" s="6"/>
      <c r="E49">
        <f>'What is the workforce you need'!$I$22</f>
        <v>12</v>
      </c>
      <c r="F49" s="6" t="b">
        <f>IF('What is the workforce you have'!$B$44 = "By total workforce",'Backend Calculations'!T73, IF('What is the workforce you have'!$B$44 = "By role type",'Backend Calculations'!X73))</f>
        <v>0</v>
      </c>
      <c r="G49" s="6">
        <f>'What is the workforce you need'!J33</f>
        <v>0</v>
      </c>
      <c r="H49" s="6"/>
      <c r="I49" t="str">
        <f>$A$66</f>
        <v>Free input - enter your own role type</v>
      </c>
      <c r="J49">
        <f>'What is the workforce you need'!$I$22</f>
        <v>12</v>
      </c>
      <c r="K49" s="6" t="b">
        <f>B70</f>
        <v>0</v>
      </c>
      <c r="M49" t="str">
        <f>$A$66</f>
        <v>Free input - enter your own role type</v>
      </c>
      <c r="N49">
        <f>'What is the workforce you need'!$I$22</f>
        <v>12</v>
      </c>
      <c r="O49" s="6">
        <f>C70</f>
        <v>0</v>
      </c>
      <c r="R49" t="str">
        <f>$A$66</f>
        <v>Free input - enter your own role type</v>
      </c>
      <c r="S49">
        <f>'What is the workforce you need'!$I$22</f>
        <v>12</v>
      </c>
      <c r="T49" s="6" t="b">
        <f>F70</f>
        <v>0</v>
      </c>
      <c r="V49" t="str">
        <f>$A$66</f>
        <v>Free input - enter your own role type</v>
      </c>
      <c r="W49">
        <f>'What is the workforce you need'!$I$22</f>
        <v>12</v>
      </c>
      <c r="X49" s="6">
        <f>G70</f>
        <v>0</v>
      </c>
    </row>
    <row r="50" spans="1:24">
      <c r="A50">
        <f>'What is the workforce you need'!$K$22</f>
        <v>36</v>
      </c>
      <c r="B50" s="6" t="b">
        <f>IF('What is the workforce you have'!$B$44 = "By total workforce",'Backend Calculations'!K74, IF('What is the workforce you have'!$B$44 = "By role type",'Backend Calculations'!O74))</f>
        <v>0</v>
      </c>
      <c r="C50" s="6">
        <f>'What is the workforce you need'!K33</f>
        <v>0</v>
      </c>
      <c r="D50" s="6"/>
      <c r="E50">
        <f>'What is the workforce you need'!$K$22</f>
        <v>36</v>
      </c>
      <c r="F50" s="6" t="b">
        <f>IF('What is the workforce you have'!$B$44 = "By total workforce",'Backend Calculations'!T74, IF('What is the workforce you have'!$B$44 = "By role type",'Backend Calculations'!X74))</f>
        <v>0</v>
      </c>
      <c r="G50" s="6">
        <f>'What is the workforce you need'!L33</f>
        <v>0</v>
      </c>
      <c r="H50" s="6"/>
      <c r="I50" t="str">
        <f>$A$66</f>
        <v>Free input - enter your own role type</v>
      </c>
      <c r="J50">
        <f>'What is the workforce you need'!$K$22</f>
        <v>36</v>
      </c>
      <c r="K50" s="6" t="b">
        <f>B71</f>
        <v>0</v>
      </c>
      <c r="M50" t="str">
        <f>$A$66</f>
        <v>Free input - enter your own role type</v>
      </c>
      <c r="N50">
        <f>'What is the workforce you need'!$K$22</f>
        <v>36</v>
      </c>
      <c r="O50" s="6">
        <f>C71</f>
        <v>0</v>
      </c>
      <c r="R50" t="str">
        <f>$A$66</f>
        <v>Free input - enter your own role type</v>
      </c>
      <c r="S50">
        <f>'What is the workforce you need'!$K$22</f>
        <v>36</v>
      </c>
      <c r="T50" s="6" t="b">
        <f>F71</f>
        <v>0</v>
      </c>
      <c r="V50" t="str">
        <f>$A$66</f>
        <v>Free input - enter your own role type</v>
      </c>
      <c r="W50">
        <f>'What is the workforce you need'!$K$22</f>
        <v>36</v>
      </c>
      <c r="X50" s="6">
        <f>G71</f>
        <v>0</v>
      </c>
    </row>
    <row r="51" spans="1:24">
      <c r="B51" s="6"/>
      <c r="C51" s="6"/>
      <c r="D51" s="6"/>
      <c r="F51" s="6"/>
      <c r="G51" s="6"/>
      <c r="H51" s="6"/>
      <c r="I51" t="str">
        <f>$A$24</f>
        <v>Supervision and management</v>
      </c>
      <c r="J51">
        <f>'What is the workforce you need'!$G$22</f>
        <v>0</v>
      </c>
      <c r="K51" s="6" t="b">
        <f>B48</f>
        <v>0</v>
      </c>
      <c r="M51" t="str">
        <f>$A$24</f>
        <v>Supervision and management</v>
      </c>
      <c r="N51">
        <f>'What is the workforce you need'!$G$22</f>
        <v>0</v>
      </c>
      <c r="O51" s="6">
        <f>C27</f>
        <v>0</v>
      </c>
      <c r="R51" t="str">
        <f>$A$24</f>
        <v>Supervision and management</v>
      </c>
      <c r="S51">
        <f>'What is the workforce you need'!$G$22</f>
        <v>0</v>
      </c>
      <c r="T51" s="6" t="b">
        <f>F48</f>
        <v>0</v>
      </c>
      <c r="V51" t="str">
        <f>$A$24</f>
        <v>Supervision and management</v>
      </c>
      <c r="W51">
        <f>'What is the workforce you need'!$G$22</f>
        <v>0</v>
      </c>
      <c r="X51" s="6">
        <f>G27</f>
        <v>0</v>
      </c>
    </row>
    <row r="52" spans="1:24">
      <c r="A52" s="1" t="str">
        <f>I9</f>
        <v>Free input - enter your own role type</v>
      </c>
      <c r="E52" s="1" t="str">
        <f>A52</f>
        <v>Free input - enter your own role type</v>
      </c>
      <c r="I52" t="str">
        <f>$A$24</f>
        <v>Supervision and management</v>
      </c>
      <c r="J52">
        <f>'What is the workforce you need'!$I$22</f>
        <v>12</v>
      </c>
      <c r="K52" s="6" t="b">
        <f>B49</f>
        <v>0</v>
      </c>
      <c r="M52" t="str">
        <f>$A$24</f>
        <v>Supervision and management</v>
      </c>
      <c r="N52">
        <f>'What is the workforce you need'!$I$22</f>
        <v>12</v>
      </c>
      <c r="O52" s="6">
        <f>C28</f>
        <v>0</v>
      </c>
      <c r="R52" t="str">
        <f>$A$24</f>
        <v>Supervision and management</v>
      </c>
      <c r="S52">
        <f>'What is the workforce you need'!$I$22</f>
        <v>12</v>
      </c>
      <c r="T52" s="6" t="b">
        <f>F49</f>
        <v>0</v>
      </c>
      <c r="V52" t="str">
        <f>$A$24</f>
        <v>Supervision and management</v>
      </c>
      <c r="W52">
        <f>'What is the workforce you need'!$I$22</f>
        <v>12</v>
      </c>
      <c r="X52" s="6">
        <f>G28</f>
        <v>0</v>
      </c>
    </row>
    <row r="53" spans="1:24">
      <c r="A53" t="s">
        <v>28</v>
      </c>
      <c r="E53" t="s">
        <v>28</v>
      </c>
      <c r="I53" t="str">
        <f>$A$24</f>
        <v>Supervision and management</v>
      </c>
      <c r="J53">
        <f>'What is the workforce you need'!$K$22</f>
        <v>36</v>
      </c>
      <c r="K53" s="6" t="b">
        <f>B50</f>
        <v>0</v>
      </c>
      <c r="M53" t="str">
        <f>$A$24</f>
        <v>Supervision and management</v>
      </c>
      <c r="N53">
        <f>'What is the workforce you need'!$K$22</f>
        <v>36</v>
      </c>
      <c r="O53" s="6">
        <f>C29</f>
        <v>0</v>
      </c>
      <c r="R53" t="str">
        <f>$A$24</f>
        <v>Supervision and management</v>
      </c>
      <c r="S53">
        <f>'What is the workforce you need'!$K$22</f>
        <v>36</v>
      </c>
      <c r="T53" s="6" t="b">
        <f>F50</f>
        <v>0</v>
      </c>
      <c r="V53" t="str">
        <f>$A$24</f>
        <v>Supervision and management</v>
      </c>
      <c r="W53">
        <f>'What is the workforce you need'!$K$22</f>
        <v>36</v>
      </c>
      <c r="X53" s="6">
        <f>G29</f>
        <v>0</v>
      </c>
    </row>
    <row r="54" spans="1:24">
      <c r="A54" t="s">
        <v>29</v>
      </c>
      <c r="B54" t="s">
        <v>41</v>
      </c>
      <c r="C54" t="s">
        <v>40</v>
      </c>
      <c r="E54" t="s">
        <v>29</v>
      </c>
      <c r="F54" t="s">
        <v>415</v>
      </c>
      <c r="G54" t="s">
        <v>40</v>
      </c>
      <c r="K54" s="6"/>
      <c r="T54" s="6"/>
    </row>
    <row r="55" spans="1:24">
      <c r="A55">
        <f>'What is the workforce you need'!$G$22</f>
        <v>0</v>
      </c>
      <c r="B55" s="6" t="b">
        <f>IF('What is the workforce you have'!$B$44 = "By total workforce",'Backend Calculations'!K75, IF('What is the workforce you have'!$B$44 = "By role type",'Backend Calculations'!O75))</f>
        <v>0</v>
      </c>
      <c r="C55" s="6">
        <f>'What is the workforce you need'!G34</f>
        <v>0</v>
      </c>
      <c r="D55" s="6"/>
      <c r="E55">
        <f>'What is the workforce you need'!$G$22</f>
        <v>0</v>
      </c>
      <c r="F55" s="6" t="b">
        <f>IF('What is the workforce you have'!$B$44 = "By total workforce",'Backend Calculations'!T75, IF('What is the workforce you have'!$B$44 = "By role type",'Backend Calculations'!X75))</f>
        <v>0</v>
      </c>
      <c r="G55" s="6">
        <f>'What is the workforce you need'!H34</f>
        <v>0</v>
      </c>
      <c r="H55" s="6"/>
      <c r="K55" s="6"/>
      <c r="T55" s="6"/>
    </row>
    <row r="56" spans="1:24" ht="153" customHeight="1">
      <c r="A56">
        <f>'What is the workforce you need'!$I$22</f>
        <v>12</v>
      </c>
      <c r="B56" s="6" t="b">
        <f>IF('What is the workforce you have'!$B$44 = "By total workforce",'Backend Calculations'!K76, IF('What is the workforce you have'!$B$44 = "By role type",'Backend Calculations'!O76))</f>
        <v>0</v>
      </c>
      <c r="C56" s="6">
        <f>'What is the workforce you need'!I34</f>
        <v>0</v>
      </c>
      <c r="D56" s="6"/>
      <c r="E56">
        <f>'What is the workforce you need'!$I$22</f>
        <v>12</v>
      </c>
      <c r="F56" s="6" t="b">
        <f>IF('What is the workforce you have'!$B$44 = "By total workforce",'Backend Calculations'!T76, IF('What is the workforce you have'!$B$44 = "By role type",'Backend Calculations'!X76))</f>
        <v>0</v>
      </c>
      <c r="G56" s="6">
        <f>'What is the workforce you need'!J34</f>
        <v>0</v>
      </c>
      <c r="H56" s="6"/>
      <c r="I56" s="21" t="s">
        <v>241</v>
      </c>
      <c r="K56" s="6"/>
      <c r="M56" s="911" t="s">
        <v>242</v>
      </c>
      <c r="N56" s="912"/>
      <c r="O56" s="912"/>
      <c r="R56" s="21" t="s">
        <v>241</v>
      </c>
      <c r="T56" s="6"/>
      <c r="V56" s="911" t="s">
        <v>242</v>
      </c>
      <c r="W56" s="912"/>
      <c r="X56" s="912"/>
    </row>
    <row r="57" spans="1:24">
      <c r="A57">
        <f>'What is the workforce you need'!$K$22</f>
        <v>36</v>
      </c>
      <c r="B57" s="6" t="b">
        <f>IF('What is the workforce you have'!$B$44 = "By total workforce",'Backend Calculations'!K77, IF('What is the workforce you have'!$B$44 = "By role type",'Backend Calculations'!O77))</f>
        <v>0</v>
      </c>
      <c r="C57" s="6">
        <f>'What is the workforce you need'!K34</f>
        <v>0</v>
      </c>
      <c r="D57" s="6"/>
      <c r="E57">
        <f>'What is the workforce you need'!$K$22</f>
        <v>36</v>
      </c>
      <c r="F57" s="6" t="b">
        <f>IF('What is the workforce you have'!$B$44 = "By total workforce",'Backend Calculations'!T77, IF('What is the workforce you have'!$B$44 = "By role type",'Backend Calculations'!X77))</f>
        <v>0</v>
      </c>
      <c r="G57" s="6">
        <f>'What is the workforce you need'!L34</f>
        <v>0</v>
      </c>
      <c r="H57" s="6"/>
      <c r="I57" t="str">
        <f>$A$2</f>
        <v>Disability support worker (DSW) - General</v>
      </c>
      <c r="J57">
        <f>'What is the workforce you need'!$G$22</f>
        <v>0</v>
      </c>
      <c r="K57" s="6">
        <f>('What is the workforce you have'!$D$28*((1-'What is the workforce you have'!$C$44)^(J57/12)))</f>
        <v>0</v>
      </c>
      <c r="M57" t="str">
        <f>$A$2</f>
        <v>Disability support worker (DSW) - General</v>
      </c>
      <c r="N57">
        <f>'What is the workforce you need'!$G$22</f>
        <v>0</v>
      </c>
      <c r="O57" s="6">
        <f>('What is the workforce you have'!$D$28*((1-'What is the workforce you have'!$J$28)^(J57/12)))</f>
        <v>0</v>
      </c>
      <c r="R57" t="str">
        <f>$A$2</f>
        <v>Disability support worker (DSW) - General</v>
      </c>
      <c r="S57">
        <f>'What is the workforce you need'!$G$22</f>
        <v>0</v>
      </c>
      <c r="T57" s="6">
        <f>('What is the workforce you have'!$G$28*((1-'What is the workforce you have'!$C$44)^(S57/12)))</f>
        <v>0</v>
      </c>
      <c r="V57" t="str">
        <f>$A$2</f>
        <v>Disability support worker (DSW) - General</v>
      </c>
      <c r="W57">
        <f>'What is the workforce you need'!$G$22</f>
        <v>0</v>
      </c>
      <c r="X57" s="6">
        <f>('What is the workforce you have'!$G$28*((1-'What is the workforce you have'!$J$28)^(S57/12)))</f>
        <v>0</v>
      </c>
    </row>
    <row r="58" spans="1:24">
      <c r="B58" s="6"/>
      <c r="C58" s="6"/>
      <c r="D58" s="6"/>
      <c r="F58" s="6"/>
      <c r="G58" s="6"/>
      <c r="H58" s="6"/>
      <c r="I58" t="str">
        <f>$A$2</f>
        <v>Disability support worker (DSW) - General</v>
      </c>
      <c r="J58">
        <f>'What is the workforce you need'!$I$22</f>
        <v>12</v>
      </c>
      <c r="K58" s="6">
        <f>('What is the workforce you have'!$D$28*((1-'What is the workforce you have'!$C$44)^(J58/12)))</f>
        <v>0</v>
      </c>
      <c r="M58" t="str">
        <f>$A$2</f>
        <v>Disability support worker (DSW) - General</v>
      </c>
      <c r="N58">
        <f>'What is the workforce you need'!$I$22</f>
        <v>12</v>
      </c>
      <c r="O58" s="6">
        <f>('What is the workforce you have'!$D$28*((1-'What is the workforce you have'!$J$28)^(J58/12)))</f>
        <v>0</v>
      </c>
      <c r="R58" t="str">
        <f>$A$2</f>
        <v>Disability support worker (DSW) - General</v>
      </c>
      <c r="S58">
        <f>'What is the workforce you need'!$I$22</f>
        <v>12</v>
      </c>
      <c r="T58" s="6">
        <f>('What is the workforce you have'!$G$28*((1-'What is the workforce you have'!$C$44)^(S58/12)))</f>
        <v>0</v>
      </c>
      <c r="V58" t="str">
        <f>$A$2</f>
        <v>Disability support worker (DSW) - General</v>
      </c>
      <c r="W58">
        <f>'What is the workforce you need'!$I$22</f>
        <v>12</v>
      </c>
      <c r="X58" s="6">
        <f>('What is the workforce you have'!$G$28*((1-'What is the workforce you have'!$J$28)^(S58/12)))</f>
        <v>0</v>
      </c>
    </row>
    <row r="59" spans="1:24">
      <c r="A59" s="1" t="str">
        <f>I10</f>
        <v>Free input - enter your own role type</v>
      </c>
      <c r="E59" s="1" t="str">
        <f>A59</f>
        <v>Free input - enter your own role type</v>
      </c>
      <c r="I59" t="str">
        <f>$A$2</f>
        <v>Disability support worker (DSW) - General</v>
      </c>
      <c r="J59">
        <f>'What is the workforce you need'!$K$22</f>
        <v>36</v>
      </c>
      <c r="K59" s="6">
        <f>('What is the workforce you have'!$D$28*((1-'What is the workforce you have'!$C$44)^(J59/12)))</f>
        <v>0</v>
      </c>
      <c r="M59" t="str">
        <f>$A$2</f>
        <v>Disability support worker (DSW) - General</v>
      </c>
      <c r="N59">
        <f>'What is the workforce you need'!$K$22</f>
        <v>36</v>
      </c>
      <c r="O59" s="6">
        <f>('What is the workforce you have'!$D$28*((1-'What is the workforce you have'!$J$28)^(J59/12)))</f>
        <v>0</v>
      </c>
      <c r="R59" t="str">
        <f>$A$2</f>
        <v>Disability support worker (DSW) - General</v>
      </c>
      <c r="S59">
        <f>'What is the workforce you need'!$K$22</f>
        <v>36</v>
      </c>
      <c r="T59" s="6">
        <f>('What is the workforce you have'!$G$28*((1-'What is the workforce you have'!$C$44)^(S59/12)))</f>
        <v>0</v>
      </c>
      <c r="V59" t="str">
        <f>$A$2</f>
        <v>Disability support worker (DSW) - General</v>
      </c>
      <c r="W59">
        <f>'What is the workforce you need'!$K$22</f>
        <v>36</v>
      </c>
      <c r="X59" s="6">
        <f>('What is the workforce you have'!$G$28*((1-'What is the workforce you have'!$J$28)^(S59/12)))</f>
        <v>0</v>
      </c>
    </row>
    <row r="60" spans="1:24">
      <c r="A60" t="s">
        <v>28</v>
      </c>
      <c r="E60" t="s">
        <v>28</v>
      </c>
      <c r="I60" t="str">
        <f>$A$10</f>
        <v>Allied Health</v>
      </c>
      <c r="J60">
        <f>'What is the workforce you need'!$G$22</f>
        <v>0</v>
      </c>
      <c r="K60" s="6">
        <f>('What is the workforce you have'!$D$32*((1-'What is the workforce you have'!$C$44)^(J60/12)))</f>
        <v>0</v>
      </c>
      <c r="M60" t="str">
        <f>$A$10</f>
        <v>Allied Health</v>
      </c>
      <c r="N60">
        <f>'What is the workforce you need'!$G$22</f>
        <v>0</v>
      </c>
      <c r="O60" s="6">
        <f>('What is the workforce you have'!$D$32*((1-'What is the workforce you have'!$J$32)^(J60/12)))</f>
        <v>0</v>
      </c>
      <c r="R60" t="str">
        <f>$A$10</f>
        <v>Allied Health</v>
      </c>
      <c r="S60">
        <f>'What is the workforce you need'!$G$22</f>
        <v>0</v>
      </c>
      <c r="T60" s="6">
        <f>('What is the workforce you have'!$G$32*((1-'What is the workforce you have'!$C$44)^(S60/12)))</f>
        <v>0</v>
      </c>
      <c r="V60" t="str">
        <f>$A$10</f>
        <v>Allied Health</v>
      </c>
      <c r="W60">
        <f>'What is the workforce you need'!$G$22</f>
        <v>0</v>
      </c>
      <c r="X60" s="6">
        <f>('What is the workforce you have'!$G$32*((1-'What is the workforce you have'!$J$32)^(S60/12)))</f>
        <v>0</v>
      </c>
    </row>
    <row r="61" spans="1:24">
      <c r="A61" t="s">
        <v>29</v>
      </c>
      <c r="B61" t="s">
        <v>41</v>
      </c>
      <c r="C61" t="s">
        <v>40</v>
      </c>
      <c r="E61" t="s">
        <v>29</v>
      </c>
      <c r="F61" t="s">
        <v>415</v>
      </c>
      <c r="G61" t="s">
        <v>40</v>
      </c>
      <c r="I61" t="str">
        <f>$A$10</f>
        <v>Allied Health</v>
      </c>
      <c r="J61">
        <f>'What is the workforce you need'!$I$22</f>
        <v>12</v>
      </c>
      <c r="K61" s="6">
        <f>('What is the workforce you have'!$D$32*((1-'What is the workforce you have'!$C$44)^(J61/12)))</f>
        <v>0</v>
      </c>
      <c r="M61" t="str">
        <f>$A$10</f>
        <v>Allied Health</v>
      </c>
      <c r="N61">
        <f>'What is the workforce you need'!$I$22</f>
        <v>12</v>
      </c>
      <c r="O61" s="6">
        <f>('What is the workforce you have'!$D$32*((1-'What is the workforce you have'!$J$32)^(J61/12)))</f>
        <v>0</v>
      </c>
      <c r="R61" t="str">
        <f>$A$10</f>
        <v>Allied Health</v>
      </c>
      <c r="S61">
        <f>'What is the workforce you need'!$I$22</f>
        <v>12</v>
      </c>
      <c r="T61" s="6">
        <f>('What is the workforce you have'!$G$32*((1-'What is the workforce you have'!$C$44)^(S61/12)))</f>
        <v>0</v>
      </c>
      <c r="V61" t="str">
        <f>$A$10</f>
        <v>Allied Health</v>
      </c>
      <c r="W61">
        <f>'What is the workforce you need'!$I$22</f>
        <v>12</v>
      </c>
      <c r="X61" s="6">
        <f>('What is the workforce you have'!$G$32*((1-'What is the workforce you have'!$J$32)^(S61/12)))</f>
        <v>0</v>
      </c>
    </row>
    <row r="62" spans="1:24">
      <c r="A62">
        <f>'What is the workforce you need'!$G$22</f>
        <v>0</v>
      </c>
      <c r="B62" s="6" t="b">
        <f>IF('What is the workforce you have'!$B$44 = "By total workforce",'Backend Calculations'!K78, IF('What is the workforce you have'!$B$44 = "By role type",'Backend Calculations'!O78))</f>
        <v>0</v>
      </c>
      <c r="C62" s="6">
        <f>'What is the workforce you need'!G35</f>
        <v>0</v>
      </c>
      <c r="D62" s="6"/>
      <c r="E62">
        <f>'What is the workforce you need'!$G$22</f>
        <v>0</v>
      </c>
      <c r="F62" s="6" t="b">
        <f>IF('What is the workforce you have'!$B$44 = "By total workforce",'Backend Calculations'!T78, IF('What is the workforce you have'!$B$44 = "By role type",'Backend Calculations'!X78))</f>
        <v>0</v>
      </c>
      <c r="G62" s="6">
        <f>'What is the workforce you need'!H35</f>
        <v>0</v>
      </c>
      <c r="H62" s="6"/>
      <c r="I62" t="str">
        <f>$A$10</f>
        <v>Allied Health</v>
      </c>
      <c r="J62">
        <f>'What is the workforce you need'!$K$22</f>
        <v>36</v>
      </c>
      <c r="K62" s="6">
        <f>('What is the workforce you have'!$D$32*((1-'What is the workforce you have'!$C$44)^(J62/12)))</f>
        <v>0</v>
      </c>
      <c r="M62" t="str">
        <f>$A$10</f>
        <v>Allied Health</v>
      </c>
      <c r="N62">
        <f>'What is the workforce you need'!$K$22</f>
        <v>36</v>
      </c>
      <c r="O62" s="6">
        <f>('What is the workforce you have'!$D$32*((1-'What is the workforce you have'!$J$32)^(J62/12)))</f>
        <v>0</v>
      </c>
      <c r="R62" t="str">
        <f>$A$10</f>
        <v>Allied Health</v>
      </c>
      <c r="S62">
        <f>'What is the workforce you need'!$K$22</f>
        <v>36</v>
      </c>
      <c r="T62" s="6">
        <f>('What is the workforce you have'!$G$32*((1-'What is the workforce you have'!$C$44)^(S62/12)))</f>
        <v>0</v>
      </c>
      <c r="V62" t="str">
        <f>$A$10</f>
        <v>Allied Health</v>
      </c>
      <c r="W62">
        <f>'What is the workforce you need'!$K$22</f>
        <v>36</v>
      </c>
      <c r="X62" s="6">
        <f>('What is the workforce you have'!$G$32*((1-'What is the workforce you have'!$J$32)^(S62/12)))</f>
        <v>0</v>
      </c>
    </row>
    <row r="63" spans="1:24">
      <c r="A63">
        <f>'What is the workforce you need'!$I$22</f>
        <v>12</v>
      </c>
      <c r="B63" s="6" t="b">
        <f>IF('What is the workforce you have'!$B$44 = "By total workforce",'Backend Calculations'!K79, IF('What is the workforce you have'!$B$44 = "By role type",'Backend Calculations'!O79))</f>
        <v>0</v>
      </c>
      <c r="C63" s="6">
        <f>'What is the workforce you need'!I35</f>
        <v>0</v>
      </c>
      <c r="D63" s="6"/>
      <c r="E63">
        <f>'What is the workforce you need'!$I$22</f>
        <v>12</v>
      </c>
      <c r="F63" s="6" t="b">
        <f>IF('What is the workforce you have'!$B$44 = "By total workforce",'Backend Calculations'!T79, IF('What is the workforce you have'!$B$44 = "By role type",'Backend Calculations'!X79))</f>
        <v>0</v>
      </c>
      <c r="G63" s="6">
        <f>'What is the workforce you need'!J35</f>
        <v>0</v>
      </c>
      <c r="H63" s="6"/>
      <c r="I63" t="str">
        <f>$A$17</f>
        <v>Disability support worker (DSW) - Advanced (Identity)</v>
      </c>
      <c r="J63">
        <f>'What is the workforce you need'!$G$22</f>
        <v>0</v>
      </c>
      <c r="K63" s="6">
        <f>('What is the workforce you have'!$D$30*((1-'What is the workforce you have'!$C$44)^(J63/12)))</f>
        <v>0</v>
      </c>
      <c r="M63" t="str">
        <f>$A$17</f>
        <v>Disability support worker (DSW) - Advanced (Identity)</v>
      </c>
      <c r="N63">
        <f>'What is the workforce you need'!$G$22</f>
        <v>0</v>
      </c>
      <c r="O63" s="6">
        <f>('What is the workforce you have'!$D$30*((1-'What is the workforce you have'!$J$30)^(J63/12)))</f>
        <v>0</v>
      </c>
      <c r="R63" t="str">
        <f>$A$17</f>
        <v>Disability support worker (DSW) - Advanced (Identity)</v>
      </c>
      <c r="S63">
        <f>'What is the workforce you need'!$G$22</f>
        <v>0</v>
      </c>
      <c r="T63" s="6">
        <f>('What is the workforce you have'!$G$30*((1-'What is the workforce you have'!$C$44)^(S63/12)))</f>
        <v>0</v>
      </c>
      <c r="V63" t="str">
        <f>$A$17</f>
        <v>Disability support worker (DSW) - Advanced (Identity)</v>
      </c>
      <c r="W63">
        <f>'What is the workforce you need'!$G$22</f>
        <v>0</v>
      </c>
      <c r="X63" s="6">
        <f>('What is the workforce you have'!$G$30*((1-'What is the workforce you have'!$J$30)^(S63/12)))</f>
        <v>0</v>
      </c>
    </row>
    <row r="64" spans="1:24">
      <c r="A64">
        <f>'What is the workforce you need'!$K$22</f>
        <v>36</v>
      </c>
      <c r="B64" s="6" t="b">
        <f>IF('What is the workforce you have'!$B$44 = "By total workforce",'Backend Calculations'!K80, IF('What is the workforce you have'!$B$44 = "By role type",'Backend Calculations'!O80))</f>
        <v>0</v>
      </c>
      <c r="C64" s="6">
        <f>'What is the workforce you need'!K35</f>
        <v>0</v>
      </c>
      <c r="D64" s="6"/>
      <c r="E64">
        <f>'What is the workforce you need'!$K$22</f>
        <v>36</v>
      </c>
      <c r="F64" s="6" t="b">
        <f>IF('What is the workforce you have'!$B$44 = "By total workforce",'Backend Calculations'!T80, IF('What is the workforce you have'!$B$44 = "By role type",'Backend Calculations'!X80))</f>
        <v>0</v>
      </c>
      <c r="G64" s="6">
        <f>'What is the workforce you need'!L35</f>
        <v>0</v>
      </c>
      <c r="H64" s="6"/>
      <c r="I64" t="str">
        <f>$A$17</f>
        <v>Disability support worker (DSW) - Advanced (Identity)</v>
      </c>
      <c r="J64">
        <f>'What is the workforce you need'!$I$22</f>
        <v>12</v>
      </c>
      <c r="K64" s="6">
        <f>('What is the workforce you have'!$D$30*((1-'What is the workforce you have'!$C$44)^(J64/12)))</f>
        <v>0</v>
      </c>
      <c r="M64" t="str">
        <f>$A$17</f>
        <v>Disability support worker (DSW) - Advanced (Identity)</v>
      </c>
      <c r="N64">
        <f>'What is the workforce you need'!$I$22</f>
        <v>12</v>
      </c>
      <c r="O64" s="6">
        <f>('What is the workforce you have'!$D$30*((1-'What is the workforce you have'!$J$30)^(J64/12)))</f>
        <v>0</v>
      </c>
      <c r="R64" t="str">
        <f>$A$17</f>
        <v>Disability support worker (DSW) - Advanced (Identity)</v>
      </c>
      <c r="S64">
        <f>'What is the workforce you need'!$I$22</f>
        <v>12</v>
      </c>
      <c r="T64" s="6">
        <f>('What is the workforce you have'!$G$30*((1-'What is the workforce you have'!$C$44)^(S64/12)))</f>
        <v>0</v>
      </c>
      <c r="V64" t="str">
        <f>$A$17</f>
        <v>Disability support worker (DSW) - Advanced (Identity)</v>
      </c>
      <c r="W64">
        <f>'What is the workforce you need'!$I$22</f>
        <v>12</v>
      </c>
      <c r="X64" s="6">
        <f>('What is the workforce you have'!$G$30*((1-'What is the workforce you have'!$J$30)^(S64/12)))</f>
        <v>0</v>
      </c>
    </row>
    <row r="65" spans="1:24">
      <c r="B65" s="6"/>
      <c r="C65" s="6"/>
      <c r="D65" s="6"/>
      <c r="F65" s="6"/>
      <c r="G65" s="6"/>
      <c r="H65" s="6"/>
      <c r="I65" t="str">
        <f>$A$17</f>
        <v>Disability support worker (DSW) - Advanced (Identity)</v>
      </c>
      <c r="J65">
        <f>'What is the workforce you need'!$K$22</f>
        <v>36</v>
      </c>
      <c r="K65" s="6">
        <f>('What is the workforce you have'!$D$30*((1-'What is the workforce you have'!$C$44)^(J65/12)))</f>
        <v>0</v>
      </c>
      <c r="M65" t="str">
        <f>$A$17</f>
        <v>Disability support worker (DSW) - Advanced (Identity)</v>
      </c>
      <c r="N65">
        <f>'What is the workforce you need'!$K$22</f>
        <v>36</v>
      </c>
      <c r="O65" s="6">
        <f>('What is the workforce you have'!$D$30*((1-'What is the workforce you have'!$J$30)^(J65/12)))</f>
        <v>0</v>
      </c>
      <c r="R65" t="str">
        <f>$A$17</f>
        <v>Disability support worker (DSW) - Advanced (Identity)</v>
      </c>
      <c r="S65">
        <f>'What is the workforce you need'!$K$22</f>
        <v>36</v>
      </c>
      <c r="T65" s="6">
        <f>('What is the workforce you have'!$G$30*((1-'What is the workforce you have'!$C$44)^(S65/12)))</f>
        <v>0</v>
      </c>
      <c r="V65" t="str">
        <f>$A$17</f>
        <v>Disability support worker (DSW) - Advanced (Identity)</v>
      </c>
      <c r="W65">
        <f>'What is the workforce you need'!$K$22</f>
        <v>36</v>
      </c>
      <c r="X65" s="6">
        <f>('What is the workforce you have'!$G$30*((1-'What is the workforce you have'!$J$30)^(S65/12)))</f>
        <v>0</v>
      </c>
    </row>
    <row r="66" spans="1:24">
      <c r="A66" s="1" t="str">
        <f>I11</f>
        <v>Free input - enter your own role type</v>
      </c>
      <c r="E66" s="1" t="str">
        <f>A66</f>
        <v>Free input - enter your own role type</v>
      </c>
      <c r="I66" t="str">
        <f>$A$31</f>
        <v>Disability support worker (DSW) - Advanced (Specialised)</v>
      </c>
      <c r="J66">
        <f>'What is the workforce you need'!$G$22</f>
        <v>0</v>
      </c>
      <c r="K66" s="6">
        <f>('What is the workforce you have'!$D$29*((1-'What is the workforce you have'!$C$44)^(J66/12)))</f>
        <v>0</v>
      </c>
      <c r="M66" t="str">
        <f>$A$31</f>
        <v>Disability support worker (DSW) - Advanced (Specialised)</v>
      </c>
      <c r="N66">
        <f>'What is the workforce you need'!$G$22</f>
        <v>0</v>
      </c>
      <c r="O66" s="6">
        <f>('What is the workforce you have'!$D$29*((1-'What is the workforce you have'!$J$29)^(J66/12)))</f>
        <v>0</v>
      </c>
      <c r="R66" t="str">
        <f>$A$31</f>
        <v>Disability support worker (DSW) - Advanced (Specialised)</v>
      </c>
      <c r="S66">
        <f>'What is the workforce you need'!$G$22</f>
        <v>0</v>
      </c>
      <c r="T66" s="6">
        <f>('What is the workforce you have'!$G$29*((1-'What is the workforce you have'!$C$44)^(S66/12)))</f>
        <v>0</v>
      </c>
      <c r="V66" t="str">
        <f>$A$31</f>
        <v>Disability support worker (DSW) - Advanced (Specialised)</v>
      </c>
      <c r="W66">
        <f>'What is the workforce you need'!$G$22</f>
        <v>0</v>
      </c>
      <c r="X66" s="6">
        <f>('What is the workforce you have'!$G$29*((1-'What is the workforce you have'!$J$29)^(S66/12)))</f>
        <v>0</v>
      </c>
    </row>
    <row r="67" spans="1:24">
      <c r="A67" t="s">
        <v>28</v>
      </c>
      <c r="E67" t="s">
        <v>28</v>
      </c>
      <c r="I67" t="str">
        <f>$A$31</f>
        <v>Disability support worker (DSW) - Advanced (Specialised)</v>
      </c>
      <c r="J67">
        <f>'What is the workforce you need'!$I$22</f>
        <v>12</v>
      </c>
      <c r="K67" s="6">
        <f>('What is the workforce you have'!$D$29*((1-'What is the workforce you have'!$C$44)^(J67/12)))</f>
        <v>0</v>
      </c>
      <c r="M67" t="str">
        <f>$A$31</f>
        <v>Disability support worker (DSW) - Advanced (Specialised)</v>
      </c>
      <c r="N67">
        <f>'What is the workforce you need'!$I$22</f>
        <v>12</v>
      </c>
      <c r="O67" s="6">
        <f>('What is the workforce you have'!$D$29*((1-'What is the workforce you have'!$J$29)^(J67/12)))</f>
        <v>0</v>
      </c>
      <c r="R67" t="str">
        <f>$A$31</f>
        <v>Disability support worker (DSW) - Advanced (Specialised)</v>
      </c>
      <c r="S67">
        <f>'What is the workforce you need'!$I$22</f>
        <v>12</v>
      </c>
      <c r="T67" s="6">
        <f>('What is the workforce you have'!$G$29*((1-'What is the workforce you have'!$C$44)^(S67/12)))</f>
        <v>0</v>
      </c>
      <c r="V67" t="str">
        <f>$A$31</f>
        <v>Disability support worker (DSW) - Advanced (Specialised)</v>
      </c>
      <c r="W67">
        <f>'What is the workforce you need'!$I$22</f>
        <v>12</v>
      </c>
      <c r="X67" s="6">
        <f>('What is the workforce you have'!$G$29*((1-'What is the workforce you have'!$J$29)^(S67/12)))</f>
        <v>0</v>
      </c>
    </row>
    <row r="68" spans="1:24">
      <c r="A68" t="s">
        <v>29</v>
      </c>
      <c r="B68" t="s">
        <v>41</v>
      </c>
      <c r="C68" t="s">
        <v>40</v>
      </c>
      <c r="E68" t="s">
        <v>29</v>
      </c>
      <c r="F68" t="s">
        <v>415</v>
      </c>
      <c r="G68" t="s">
        <v>40</v>
      </c>
      <c r="I68" t="str">
        <f>$A$31</f>
        <v>Disability support worker (DSW) - Advanced (Specialised)</v>
      </c>
      <c r="J68">
        <f>'What is the workforce you need'!$K$22</f>
        <v>36</v>
      </c>
      <c r="K68" s="6">
        <f>('What is the workforce you have'!$D$29*((1-'What is the workforce you have'!$C$44)^(J68/12)))</f>
        <v>0</v>
      </c>
      <c r="M68" t="str">
        <f>$A$31</f>
        <v>Disability support worker (DSW) - Advanced (Specialised)</v>
      </c>
      <c r="N68">
        <f>'What is the workforce you need'!$K$22</f>
        <v>36</v>
      </c>
      <c r="O68" s="6">
        <f>('What is the workforce you have'!$D$29*((1-'What is the workforce you have'!$J$29)^(J68/12)))</f>
        <v>0</v>
      </c>
      <c r="R68" t="str">
        <f>$A$31</f>
        <v>Disability support worker (DSW) - Advanced (Specialised)</v>
      </c>
      <c r="S68">
        <f>'What is the workforce you need'!$K$22</f>
        <v>36</v>
      </c>
      <c r="T68" s="6">
        <f>('What is the workforce you have'!$G$29*((1-'What is the workforce you have'!$C$44)^(S68/12)))</f>
        <v>0</v>
      </c>
      <c r="V68" t="str">
        <f>$A$31</f>
        <v>Disability support worker (DSW) - Advanced (Specialised)</v>
      </c>
      <c r="W68">
        <f>'What is the workforce you need'!$K$22</f>
        <v>36</v>
      </c>
      <c r="X68" s="6">
        <f>('What is the workforce you have'!$G$29*((1-'What is the workforce you have'!$J$29)^(S68/12)))</f>
        <v>0</v>
      </c>
    </row>
    <row r="69" spans="1:24">
      <c r="A69">
        <f>'What is the workforce you need'!$G$22</f>
        <v>0</v>
      </c>
      <c r="B69" s="6" t="b">
        <f>IF('What is the workforce you have'!$B$44 = "By total workforce",'Backend Calculations'!K81, IF('What is the workforce you have'!$B$44 = "By role type",'Backend Calculations'!O81))</f>
        <v>0</v>
      </c>
      <c r="C69" s="6">
        <f>'What is the workforce you need'!G36</f>
        <v>0</v>
      </c>
      <c r="D69" s="6"/>
      <c r="E69">
        <f>'What is the workforce you need'!$G$22</f>
        <v>0</v>
      </c>
      <c r="F69" s="6" t="b">
        <f>IF('What is the workforce you have'!$B$44 = "By total workforce",'Backend Calculations'!T81, IF('What is the workforce you have'!$B$44 = "By role type",'Backend Calculations'!X81))</f>
        <v>0</v>
      </c>
      <c r="G69" s="6">
        <f>'What is the workforce you need'!H36</f>
        <v>0</v>
      </c>
      <c r="H69" s="6"/>
      <c r="I69" t="str">
        <f>$A$38</f>
        <v>Ancillary work</v>
      </c>
      <c r="J69">
        <f>'What is the workforce you need'!$G$22</f>
        <v>0</v>
      </c>
      <c r="K69" s="6">
        <f>('What is the workforce you have'!$D$33*((1-'What is the workforce you have'!$C$44)^(J69/12)))</f>
        <v>0</v>
      </c>
      <c r="M69" t="str">
        <f>$A$38</f>
        <v>Ancillary work</v>
      </c>
      <c r="N69">
        <f>'What is the workforce you need'!$G$22</f>
        <v>0</v>
      </c>
      <c r="O69" s="6">
        <f>('What is the workforce you have'!$D$33*((1-'What is the workforce you have'!$J$33)^(J69/12)))</f>
        <v>0</v>
      </c>
      <c r="R69" t="str">
        <f>$A$38</f>
        <v>Ancillary work</v>
      </c>
      <c r="S69">
        <f>'What is the workforce you need'!$G$22</f>
        <v>0</v>
      </c>
      <c r="T69" s="6">
        <f>('What is the workforce you have'!$G$33*((1-'What is the workforce you have'!$C$44)^(S69/12)))</f>
        <v>0</v>
      </c>
      <c r="V69" t="str">
        <f>$A$38</f>
        <v>Ancillary work</v>
      </c>
      <c r="W69">
        <f>'What is the workforce you need'!$G$22</f>
        <v>0</v>
      </c>
      <c r="X69" s="6">
        <f>('What is the workforce you have'!$G$33*((1-'What is the workforce you have'!$J$33)^(S69/12)))</f>
        <v>0</v>
      </c>
    </row>
    <row r="70" spans="1:24">
      <c r="A70">
        <f>'What is the workforce you need'!$I$22</f>
        <v>12</v>
      </c>
      <c r="B70" s="6" t="b">
        <f>IF('What is the workforce you have'!$B$44 = "By total workforce",'Backend Calculations'!K82, IF('What is the workforce you have'!$B$44 = "By role type",'Backend Calculations'!O82))</f>
        <v>0</v>
      </c>
      <c r="C70" s="6">
        <f>'What is the workforce you need'!I36</f>
        <v>0</v>
      </c>
      <c r="D70" s="6"/>
      <c r="E70">
        <f>'What is the workforce you need'!$I$22</f>
        <v>12</v>
      </c>
      <c r="F70" s="6" t="b">
        <f>IF('What is the workforce you have'!$B$44 = "By total workforce",'Backend Calculations'!T82, IF('What is the workforce you have'!$B$44 = "By role type",'Backend Calculations'!X82))</f>
        <v>0</v>
      </c>
      <c r="G70" s="6">
        <f>'What is the workforce you need'!J36</f>
        <v>0</v>
      </c>
      <c r="H70" s="6"/>
      <c r="I70" t="str">
        <f>$A$38</f>
        <v>Ancillary work</v>
      </c>
      <c r="J70">
        <f>'What is the workforce you need'!$I$22</f>
        <v>12</v>
      </c>
      <c r="K70" s="6">
        <f>('What is the workforce you have'!$D$33*((1-'What is the workforce you have'!$C$44)^(J70/12)))</f>
        <v>0</v>
      </c>
      <c r="M70" t="str">
        <f>$A$38</f>
        <v>Ancillary work</v>
      </c>
      <c r="N70">
        <f>'What is the workforce you need'!$I$22</f>
        <v>12</v>
      </c>
      <c r="O70" s="6">
        <f>('What is the workforce you have'!$D$33*((1-'What is the workforce you have'!$J$33)^(J70/12)))</f>
        <v>0</v>
      </c>
      <c r="R70" t="str">
        <f>$A$38</f>
        <v>Ancillary work</v>
      </c>
      <c r="S70">
        <f>'What is the workforce you need'!$I$22</f>
        <v>12</v>
      </c>
      <c r="T70" s="6">
        <f>('What is the workforce you have'!$G$33*((1-'What is the workforce you have'!$C$44)^(S70/12)))</f>
        <v>0</v>
      </c>
      <c r="V70" t="str">
        <f>$A$38</f>
        <v>Ancillary work</v>
      </c>
      <c r="W70">
        <f>'What is the workforce you need'!$I$22</f>
        <v>12</v>
      </c>
      <c r="X70" s="6">
        <f>('What is the workforce you have'!$G$33*((1-'What is the workforce you have'!$J$33)^(S70/12)))</f>
        <v>0</v>
      </c>
    </row>
    <row r="71" spans="1:24">
      <c r="A71">
        <f>'What is the workforce you need'!$K$22</f>
        <v>36</v>
      </c>
      <c r="B71" s="6" t="b">
        <f>IF('What is the workforce you have'!$B$44 = "By total workforce",'Backend Calculations'!K83, IF('What is the workforce you have'!$B$44 = "By role type",'Backend Calculations'!O83))</f>
        <v>0</v>
      </c>
      <c r="C71" s="6">
        <f>'What is the workforce you need'!K36</f>
        <v>0</v>
      </c>
      <c r="D71" s="6"/>
      <c r="E71">
        <f>'What is the workforce you need'!$K$22</f>
        <v>36</v>
      </c>
      <c r="F71" s="6" t="b">
        <f>IF('What is the workforce you have'!$B$44 = "By total workforce",'Backend Calculations'!T83, IF('What is the workforce you have'!$B$44 = "By role type",'Backend Calculations'!X83))</f>
        <v>0</v>
      </c>
      <c r="G71" s="6">
        <f>'What is the workforce you need'!L36</f>
        <v>0</v>
      </c>
      <c r="H71" s="6"/>
      <c r="I71" t="str">
        <f>$A$38</f>
        <v>Ancillary work</v>
      </c>
      <c r="J71">
        <f>'What is the workforce you need'!$K$22</f>
        <v>36</v>
      </c>
      <c r="K71" s="6">
        <f>('What is the workforce you have'!$D$33*((1-'What is the workforce you have'!$C$44)^(J71/12)))</f>
        <v>0</v>
      </c>
      <c r="M71" t="str">
        <f>$A$38</f>
        <v>Ancillary work</v>
      </c>
      <c r="N71">
        <f>'What is the workforce you need'!$K$22</f>
        <v>36</v>
      </c>
      <c r="O71" s="6">
        <f>('What is the workforce you have'!$D$33*((1-'What is the workforce you have'!$J$33)^(J71/12)))</f>
        <v>0</v>
      </c>
      <c r="R71" t="str">
        <f>$A$38</f>
        <v>Ancillary work</v>
      </c>
      <c r="S71">
        <f>'What is the workforce you need'!$K$22</f>
        <v>36</v>
      </c>
      <c r="T71" s="6">
        <f>('What is the workforce you have'!$G$33*((1-'What is the workforce you have'!$C$44)^(S71/12)))</f>
        <v>0</v>
      </c>
      <c r="V71" t="str">
        <f>$A$38</f>
        <v>Ancillary work</v>
      </c>
      <c r="W71">
        <f>'What is the workforce you need'!$K$22</f>
        <v>36</v>
      </c>
      <c r="X71" s="6">
        <f>('What is the workforce you have'!$G$33*((1-'What is the workforce you have'!$J$33)^(S71/12)))</f>
        <v>0</v>
      </c>
    </row>
    <row r="72" spans="1:24">
      <c r="B72" s="6"/>
      <c r="C72" s="6"/>
      <c r="D72" s="6"/>
      <c r="F72" s="6"/>
      <c r="G72" s="6"/>
      <c r="H72" s="6"/>
      <c r="I72" t="str">
        <f>$A$45</f>
        <v xml:space="preserve">Administrative </v>
      </c>
      <c r="J72">
        <f>'What is the workforce you need'!$G$22</f>
        <v>0</v>
      </c>
      <c r="K72" s="6">
        <f>('What is the workforce you have'!$D$34*((1-'What is the workforce you have'!$C$44)^(J72/12)))</f>
        <v>0</v>
      </c>
      <c r="M72" t="str">
        <f>$A$45</f>
        <v xml:space="preserve">Administrative </v>
      </c>
      <c r="N72">
        <f>'What is the workforce you need'!$G$22</f>
        <v>0</v>
      </c>
      <c r="O72" s="6">
        <f>('What is the workforce you have'!$D$34*((1-'What is the workforce you have'!$J$34)^(J72/12)))</f>
        <v>0</v>
      </c>
      <c r="R72" t="str">
        <f>$A$45</f>
        <v xml:space="preserve">Administrative </v>
      </c>
      <c r="S72">
        <f>'What is the workforce you need'!$G$22</f>
        <v>0</v>
      </c>
      <c r="T72" s="6">
        <f>('What is the workforce you have'!$G$34*((1-'What is the workforce you have'!$C$44)^(S72/12)))</f>
        <v>0</v>
      </c>
      <c r="V72" t="str">
        <f>$A$45</f>
        <v xml:space="preserve">Administrative </v>
      </c>
      <c r="W72">
        <f>'What is the workforce you need'!$G$22</f>
        <v>0</v>
      </c>
      <c r="X72" s="6">
        <f>('What is the workforce you have'!$G$34*((1-'What is the workforce you have'!$J$34)^(S72/12)))</f>
        <v>0</v>
      </c>
    </row>
    <row r="73" spans="1:24">
      <c r="A73" s="1" t="s">
        <v>244</v>
      </c>
      <c r="E73" s="1" t="s">
        <v>245</v>
      </c>
      <c r="I73" t="str">
        <f>$A$45</f>
        <v xml:space="preserve">Administrative </v>
      </c>
      <c r="J73">
        <f>'What is the workforce you need'!$I$22</f>
        <v>12</v>
      </c>
      <c r="K73" s="6">
        <f>('What is the workforce you have'!$D$34*((1-'What is the workforce you have'!$C$44)^(J73/12)))</f>
        <v>0</v>
      </c>
      <c r="M73" t="str">
        <f>$A$45</f>
        <v xml:space="preserve">Administrative </v>
      </c>
      <c r="N73">
        <f>'What is the workforce you need'!$I$22</f>
        <v>12</v>
      </c>
      <c r="O73" s="6">
        <f>('What is the workforce you have'!$D$34*((1-'What is the workforce you have'!$J$34)^(J73/12)))</f>
        <v>0</v>
      </c>
      <c r="R73" t="str">
        <f>$A$45</f>
        <v xml:space="preserve">Administrative </v>
      </c>
      <c r="S73">
        <f>'What is the workforce you need'!$I$22</f>
        <v>12</v>
      </c>
      <c r="T73" s="6">
        <f>('What is the workforce you have'!$G$34*((1-'What is the workforce you have'!$C$44)^(S73/12)))</f>
        <v>0</v>
      </c>
      <c r="V73" t="str">
        <f>$A$45</f>
        <v xml:space="preserve">Administrative </v>
      </c>
      <c r="W73">
        <f>'What is the workforce you need'!$I$22</f>
        <v>12</v>
      </c>
      <c r="X73" s="6">
        <f>('What is the workforce you have'!$G$34*((1-'What is the workforce you have'!$J$34)^(S73/12)))</f>
        <v>0</v>
      </c>
    </row>
    <row r="74" spans="1:24">
      <c r="A74" s="7" t="str">
        <f>'Gap Analysis  '!$C$7</f>
        <v xml:space="preserve">Please select </v>
      </c>
      <c r="E74" s="7" t="str">
        <f>'Gap Analysis  '!$C$7</f>
        <v xml:space="preserve">Please select </v>
      </c>
      <c r="I74" t="str">
        <f>$A$45</f>
        <v xml:space="preserve">Administrative </v>
      </c>
      <c r="J74">
        <f>'What is the workforce you need'!$K$22</f>
        <v>36</v>
      </c>
      <c r="K74" s="6">
        <f>('What is the workforce you have'!$D$34*((1-'What is the workforce you have'!$C$44)^(J74/12)))</f>
        <v>0</v>
      </c>
      <c r="M74" t="str">
        <f>$A$45</f>
        <v xml:space="preserve">Administrative </v>
      </c>
      <c r="N74">
        <f>'What is the workforce you need'!$K$22</f>
        <v>36</v>
      </c>
      <c r="O74" s="6">
        <f>('What is the workforce you have'!$D$34*((1-'What is the workforce you have'!$J$34)^(J74/12)))</f>
        <v>0</v>
      </c>
      <c r="R74" t="str">
        <f>$A$45</f>
        <v xml:space="preserve">Administrative </v>
      </c>
      <c r="S74">
        <f>'What is the workforce you need'!$K$22</f>
        <v>36</v>
      </c>
      <c r="T74" s="6">
        <f>('What is the workforce you have'!$G$34*((1-'What is the workforce you have'!$C$44)^(S74/12)))</f>
        <v>0</v>
      </c>
      <c r="V74" t="str">
        <f>$A$45</f>
        <v xml:space="preserve">Administrative </v>
      </c>
      <c r="W74">
        <f>'What is the workforce you need'!$K$22</f>
        <v>36</v>
      </c>
      <c r="X74" s="6">
        <f>('What is the workforce you have'!$G$34*((1-'What is the workforce you have'!$J$34)^(S74/12)))</f>
        <v>0</v>
      </c>
    </row>
    <row r="75" spans="1:24">
      <c r="A75" t="s">
        <v>28</v>
      </c>
      <c r="E75" t="s">
        <v>28</v>
      </c>
      <c r="I75" t="str">
        <f>$A$52</f>
        <v>Free input - enter your own role type</v>
      </c>
      <c r="J75">
        <f>'What is the workforce you need'!$G$22</f>
        <v>0</v>
      </c>
      <c r="K75" s="6">
        <f>('What is the workforce you have'!$D$35*((1-'What is the workforce you have'!$C$44)^(J75/12)))</f>
        <v>0</v>
      </c>
      <c r="M75" t="str">
        <f>$A$52</f>
        <v>Free input - enter your own role type</v>
      </c>
      <c r="N75">
        <f>'What is the workforce you need'!$G$22</f>
        <v>0</v>
      </c>
      <c r="O75" s="6">
        <f>('What is the workforce you have'!$D$35*((1-'What is the workforce you have'!$J$35)^(J75/12)))</f>
        <v>0</v>
      </c>
      <c r="R75" t="str">
        <f>$A$52</f>
        <v>Free input - enter your own role type</v>
      </c>
      <c r="S75">
        <f>'What is the workforce you need'!$G$22</f>
        <v>0</v>
      </c>
      <c r="T75" s="6">
        <f>('What is the workforce you have'!$G$35*((1-'What is the workforce you have'!$C$44)^(S75/12)))</f>
        <v>0</v>
      </c>
      <c r="V75" t="str">
        <f>$A$52</f>
        <v>Free input - enter your own role type</v>
      </c>
      <c r="W75">
        <f>'What is the workforce you need'!$G$22</f>
        <v>0</v>
      </c>
      <c r="X75" s="6">
        <f>('What is the workforce you have'!$G$35*((1-'What is the workforce you have'!$J$35)^(S75/12)))</f>
        <v>0</v>
      </c>
    </row>
    <row r="76" spans="1:24">
      <c r="A76" t="s">
        <v>29</v>
      </c>
      <c r="B76" t="s">
        <v>107</v>
      </c>
      <c r="C76" t="s">
        <v>108</v>
      </c>
      <c r="E76" t="s">
        <v>29</v>
      </c>
      <c r="F76" t="s">
        <v>107</v>
      </c>
      <c r="G76" t="s">
        <v>108</v>
      </c>
      <c r="I76" t="str">
        <f>$A$52</f>
        <v>Free input - enter your own role type</v>
      </c>
      <c r="J76">
        <f>'What is the workforce you need'!$I$22</f>
        <v>12</v>
      </c>
      <c r="K76" s="6">
        <f>('What is the workforce you have'!$D$35*((1-'What is the workforce you have'!$C$44)^(J76/12)))</f>
        <v>0</v>
      </c>
      <c r="M76" t="str">
        <f>$A$52</f>
        <v>Free input - enter your own role type</v>
      </c>
      <c r="N76">
        <f>'What is the workforce you need'!$I$22</f>
        <v>12</v>
      </c>
      <c r="O76" s="6">
        <f>('What is the workforce you have'!$D$35*((1-'What is the workforce you have'!$J$35)^(J76/12)))</f>
        <v>0</v>
      </c>
      <c r="R76" t="str">
        <f>$A$52</f>
        <v>Free input - enter your own role type</v>
      </c>
      <c r="S76">
        <f>'What is the workforce you need'!$I$22</f>
        <v>12</v>
      </c>
      <c r="T76" s="6">
        <f>('What is the workforce you have'!$G$35*((1-'What is the workforce you have'!$C$44)^(S76/12)))</f>
        <v>0</v>
      </c>
      <c r="V76" t="str">
        <f>$A$52</f>
        <v>Free input - enter your own role type</v>
      </c>
      <c r="W76">
        <f>'What is the workforce you need'!$I$22</f>
        <v>12</v>
      </c>
      <c r="X76" s="6">
        <f>('What is the workforce you have'!$G$35*((1-'What is the workforce you have'!$J$35)^(S76/12)))</f>
        <v>0</v>
      </c>
    </row>
    <row r="77" spans="1:24">
      <c r="A77">
        <f>'What is the workforce you need'!$G$22</f>
        <v>0</v>
      </c>
      <c r="B77" s="6" t="e" cm="1">
        <f t="array" ref="B77">INDEX($K$24:$K$53,MATCH(1,($A$74=$I$24:$I$53)*(A77=$J$24:$J$53),0))</f>
        <v>#N/A</v>
      </c>
      <c r="C77" s="6" t="e" cm="1">
        <f t="array" ref="C77">INDEX($O$24:$O$53,MATCH(1,($A$74=$M$24:$M$53)*(A77=$N$24:$N$53),0))</f>
        <v>#N/A</v>
      </c>
      <c r="D77" s="6"/>
      <c r="E77">
        <f>'What is the workforce you need'!$G$22</f>
        <v>0</v>
      </c>
      <c r="F77" s="6" t="e" cm="1">
        <f t="array" ref="F77">INDEX($T$24:$T$53,MATCH(1,($E$74=$R$24:$R$53)*(E77=$S$24:$S$53),0))</f>
        <v>#N/A</v>
      </c>
      <c r="G77" s="6" t="e" cm="1">
        <f t="array" ref="G77">INDEX($X$24:$X$53,MATCH(1,($E$74=$V$24:$V$53)*(E77=$W$24:$W$53),0))</f>
        <v>#N/A</v>
      </c>
      <c r="H77" s="6"/>
      <c r="I77" t="str">
        <f>$A$52</f>
        <v>Free input - enter your own role type</v>
      </c>
      <c r="J77">
        <f>'What is the workforce you need'!$K$22</f>
        <v>36</v>
      </c>
      <c r="K77" s="6">
        <f>('What is the workforce you have'!$D$35*((1-'What is the workforce you have'!$C$44)^(J77/12)))</f>
        <v>0</v>
      </c>
      <c r="M77" t="str">
        <f>$A$52</f>
        <v>Free input - enter your own role type</v>
      </c>
      <c r="N77">
        <f>'What is the workforce you need'!$K$22</f>
        <v>36</v>
      </c>
      <c r="O77" s="6">
        <f>('What is the workforce you have'!$D$35*((1-'What is the workforce you have'!$J$35)^(J77/12)))</f>
        <v>0</v>
      </c>
      <c r="R77" t="str">
        <f>$A$52</f>
        <v>Free input - enter your own role type</v>
      </c>
      <c r="S77">
        <f>'What is the workforce you need'!$K$22</f>
        <v>36</v>
      </c>
      <c r="T77" s="6">
        <f>('What is the workforce you have'!$G$35*((1-'What is the workforce you have'!$C$44)^(S77/12)))</f>
        <v>0</v>
      </c>
      <c r="V77" t="str">
        <f>$A$52</f>
        <v>Free input - enter your own role type</v>
      </c>
      <c r="W77">
        <f>'What is the workforce you need'!$K$22</f>
        <v>36</v>
      </c>
      <c r="X77" s="6">
        <f>('What is the workforce you have'!$G$35*((1-'What is the workforce you have'!$J$35)^(S77/12)))</f>
        <v>0</v>
      </c>
    </row>
    <row r="78" spans="1:24">
      <c r="A78">
        <f>'What is the workforce you need'!$I$22</f>
        <v>12</v>
      </c>
      <c r="B78" s="6" t="e" cm="1">
        <f t="array" ref="B78">INDEX($K$24:$K$53,MATCH(1,($A$74=$I$24:$I$53)*(A78=$J$24:$J$53),0))</f>
        <v>#N/A</v>
      </c>
      <c r="C78" s="6" t="e" cm="1">
        <f t="array" ref="C78">INDEX($O$24:$O$53,MATCH(1,($A$74=$M$24:$M$53)*(A78=$N$24:$N$53),0))</f>
        <v>#N/A</v>
      </c>
      <c r="D78" s="6"/>
      <c r="E78">
        <f>'What is the workforce you need'!$I$22</f>
        <v>12</v>
      </c>
      <c r="F78" s="6" t="e" cm="1">
        <f t="array" ref="F78">INDEX($T$24:$T$53,MATCH(1,($E$74=$R$24:$R$53)*(E78=$S$24:$S$53),0))</f>
        <v>#N/A</v>
      </c>
      <c r="G78" s="6" t="e" cm="1">
        <f t="array" ref="G78">INDEX($X$24:$X$53,MATCH(1,($E$74=$V$24:$V$53)*(E78=$W$24:$W$53),0))</f>
        <v>#N/A</v>
      </c>
      <c r="H78" s="6"/>
      <c r="I78" t="str">
        <f>$A$59</f>
        <v>Free input - enter your own role type</v>
      </c>
      <c r="J78">
        <f>'What is the workforce you need'!$G$22</f>
        <v>0</v>
      </c>
      <c r="K78" s="6">
        <f>('What is the workforce you have'!$D$36*((1-'What is the workforce you have'!$C$44)^(J78/12)))</f>
        <v>0</v>
      </c>
      <c r="M78" t="str">
        <f>$A$59</f>
        <v>Free input - enter your own role type</v>
      </c>
      <c r="N78">
        <f>'What is the workforce you need'!$G$22</f>
        <v>0</v>
      </c>
      <c r="O78" s="6">
        <f>('What is the workforce you have'!$D$36*((1-'What is the workforce you have'!$J$36)^(J78/12)))</f>
        <v>0</v>
      </c>
      <c r="R78" t="str">
        <f>$A$59</f>
        <v>Free input - enter your own role type</v>
      </c>
      <c r="S78">
        <f>'What is the workforce you need'!$G$22</f>
        <v>0</v>
      </c>
      <c r="T78" s="6">
        <f>('What is the workforce you have'!$G$36*((1-'What is the workforce you have'!$C$44)^(S78/12)))</f>
        <v>0</v>
      </c>
      <c r="V78" t="str">
        <f>$A$59</f>
        <v>Free input - enter your own role type</v>
      </c>
      <c r="W78">
        <f>'What is the workforce you need'!$G$22</f>
        <v>0</v>
      </c>
      <c r="X78" s="6">
        <f>('What is the workforce you have'!$G$36*((1-'What is the workforce you have'!$J$36)^(S78/12)))</f>
        <v>0</v>
      </c>
    </row>
    <row r="79" spans="1:24">
      <c r="A79">
        <f>'What is the workforce you need'!$K$22</f>
        <v>36</v>
      </c>
      <c r="B79" s="6" t="e" cm="1">
        <f t="array" ref="B79">INDEX($K$24:$K$53,MATCH(1,($A$74=$I$24:$I$53)*(A79=$J$24:$J$53),0))</f>
        <v>#N/A</v>
      </c>
      <c r="C79" s="6" t="e" cm="1">
        <f t="array" ref="C79">INDEX($O$24:$O$53,MATCH(1,($A$74=$M$24:$M$53)*(A79=$N$24:$N$53),0))</f>
        <v>#N/A</v>
      </c>
      <c r="D79" s="6"/>
      <c r="E79">
        <f>'What is the workforce you need'!$K$22</f>
        <v>36</v>
      </c>
      <c r="F79" s="6" t="e" cm="1">
        <f t="array" ref="F79">INDEX($T$24:$T$53,MATCH(1,($E$74=$R$24:$R$53)*(E79=$S$24:$S$53),0))</f>
        <v>#N/A</v>
      </c>
      <c r="G79" s="6" t="e" cm="1">
        <f t="array" ref="G79">INDEX($X$24:$X$53,MATCH(1,($E$74=$V$24:$V$53)*(E79=$W$24:$W$53),0))</f>
        <v>#N/A</v>
      </c>
      <c r="H79" s="6"/>
      <c r="I79" t="str">
        <f>$A$59</f>
        <v>Free input - enter your own role type</v>
      </c>
      <c r="J79">
        <f>'What is the workforce you need'!$I$22</f>
        <v>12</v>
      </c>
      <c r="K79" s="6">
        <f>('What is the workforce you have'!$D$36*((1-'What is the workforce you have'!$C$44)^(J79/12)))</f>
        <v>0</v>
      </c>
      <c r="M79" t="str">
        <f>$A$59</f>
        <v>Free input - enter your own role type</v>
      </c>
      <c r="N79">
        <f>'What is the workforce you need'!$I$22</f>
        <v>12</v>
      </c>
      <c r="O79" s="6">
        <f>('What is the workforce you have'!$D$36*((1-'What is the workforce you have'!$J$36)^(J79/12)))</f>
        <v>0</v>
      </c>
      <c r="R79" t="str">
        <f>$A$59</f>
        <v>Free input - enter your own role type</v>
      </c>
      <c r="S79">
        <f>'What is the workforce you need'!$I$22</f>
        <v>12</v>
      </c>
      <c r="T79" s="6">
        <f>('What is the workforce you have'!$G$36*((1-'What is the workforce you have'!$C$44)^(S79/12)))</f>
        <v>0</v>
      </c>
      <c r="V79" t="str">
        <f>$A$59</f>
        <v>Free input - enter your own role type</v>
      </c>
      <c r="W79">
        <f>'What is the workforce you need'!$I$22</f>
        <v>12</v>
      </c>
      <c r="X79" s="6">
        <f>('What is the workforce you have'!$G$36*((1-'What is the workforce you have'!$J$36)^(S79/12)))</f>
        <v>0</v>
      </c>
    </row>
    <row r="80" spans="1:24">
      <c r="B80" s="6"/>
      <c r="I80" t="str">
        <f>$A$59</f>
        <v>Free input - enter your own role type</v>
      </c>
      <c r="J80">
        <f>'What is the workforce you need'!$K$22</f>
        <v>36</v>
      </c>
      <c r="K80" s="6">
        <f>('What is the workforce you have'!$D$36*((1-'What is the workforce you have'!$C$44)^(J80/12)))</f>
        <v>0</v>
      </c>
      <c r="M80" t="str">
        <f>$A$59</f>
        <v>Free input - enter your own role type</v>
      </c>
      <c r="N80">
        <f>'What is the workforce you need'!$K$22</f>
        <v>36</v>
      </c>
      <c r="O80" s="6">
        <f>('What is the workforce you have'!$D$36*((1-'What is the workforce you have'!$J$36)^(J80/12)))</f>
        <v>0</v>
      </c>
      <c r="R80" t="str">
        <f>$A$59</f>
        <v>Free input - enter your own role type</v>
      </c>
      <c r="S80">
        <f>'What is the workforce you need'!$K$22</f>
        <v>36</v>
      </c>
      <c r="T80" s="6">
        <f>('What is the workforce you have'!$G$36*((1-'What is the workforce you have'!$C$44)^(S80/12)))</f>
        <v>0</v>
      </c>
      <c r="V80" t="str">
        <f>$A$59</f>
        <v>Free input - enter your own role type</v>
      </c>
      <c r="W80">
        <f>'What is the workforce you need'!$K$22</f>
        <v>36</v>
      </c>
      <c r="X80" s="6">
        <f>('What is the workforce you have'!$G$36*((1-'What is the workforce you have'!$J$36)^(S80/12)))</f>
        <v>0</v>
      </c>
    </row>
    <row r="81" spans="1:24">
      <c r="A81" s="1" t="s">
        <v>246</v>
      </c>
      <c r="I81" t="str">
        <f>$A$66</f>
        <v>Free input - enter your own role type</v>
      </c>
      <c r="J81">
        <f>'What is the workforce you need'!$G$22</f>
        <v>0</v>
      </c>
      <c r="K81" s="6">
        <f>('What is the workforce you have'!$D$37*((1-'What is the workforce you have'!$C$44)^(J81/12)))</f>
        <v>0</v>
      </c>
      <c r="M81" t="str">
        <f>$A$66</f>
        <v>Free input - enter your own role type</v>
      </c>
      <c r="N81">
        <f>'What is the workforce you need'!$G$22</f>
        <v>0</v>
      </c>
      <c r="O81" s="6">
        <f>('What is the workforce you have'!$D$37*((1-'What is the workforce you have'!$J$37)^(J81/12)))</f>
        <v>0</v>
      </c>
      <c r="R81" t="str">
        <f>$A$66</f>
        <v>Free input - enter your own role type</v>
      </c>
      <c r="S81">
        <f>'What is the workforce you need'!$G$22</f>
        <v>0</v>
      </c>
      <c r="T81" s="6">
        <f>('What is the workforce you have'!$G$37*((1-'What is the workforce you have'!$C$44)^(S81/12)))</f>
        <v>0</v>
      </c>
      <c r="V81" t="str">
        <f>$A$66</f>
        <v>Free input - enter your own role type</v>
      </c>
      <c r="W81">
        <f>'What is the workforce you need'!$G$22</f>
        <v>0</v>
      </c>
      <c r="X81" s="6">
        <f>('What is the workforce you have'!$G$37*((1-'What is the workforce you have'!$J$37)^(S81/12)))</f>
        <v>0</v>
      </c>
    </row>
    <row r="82" spans="1:24">
      <c r="A82" t="str">
        <f>'Gap Analysis  '!$C$7</f>
        <v xml:space="preserve">Please select </v>
      </c>
      <c r="I82" t="str">
        <f>$A$66</f>
        <v>Free input - enter your own role type</v>
      </c>
      <c r="J82">
        <f>'What is the workforce you need'!$I$22</f>
        <v>12</v>
      </c>
      <c r="K82" s="6">
        <f>('What is the workforce you have'!$D$37*((1-'What is the workforce you have'!$C$44)^(J82/12)))</f>
        <v>0</v>
      </c>
      <c r="M82" t="str">
        <f>$A$66</f>
        <v>Free input - enter your own role type</v>
      </c>
      <c r="N82">
        <f>'What is the workforce you need'!$I$22</f>
        <v>12</v>
      </c>
      <c r="O82" s="6">
        <f>('What is the workforce you have'!$D$37*((1-'What is the workforce you have'!$J$37)^(J82/12)))</f>
        <v>0</v>
      </c>
      <c r="R82" t="str">
        <f>$A$66</f>
        <v>Free input - enter your own role type</v>
      </c>
      <c r="S82">
        <f>'What is the workforce you need'!$I$22</f>
        <v>12</v>
      </c>
      <c r="T82" s="6">
        <f>('What is the workforce you have'!$G$37*((1-'What is the workforce you have'!$C$44)^(S82/12)))</f>
        <v>0</v>
      </c>
      <c r="V82" t="str">
        <f>$A$66</f>
        <v>Free input - enter your own role type</v>
      </c>
      <c r="W82">
        <f>'What is the workforce you need'!$I$22</f>
        <v>12</v>
      </c>
      <c r="X82" s="6">
        <f>('What is the workforce you have'!$G$37*((1-'What is the workforce you have'!$J$37)^(S82/12)))</f>
        <v>0</v>
      </c>
    </row>
    <row r="83" spans="1:24">
      <c r="A83" t="s">
        <v>28</v>
      </c>
      <c r="I83" t="str">
        <f>$A$66</f>
        <v>Free input - enter your own role type</v>
      </c>
      <c r="J83">
        <f>'What is the workforce you need'!$K$22</f>
        <v>36</v>
      </c>
      <c r="K83" s="6">
        <f>('What is the workforce you have'!$D$37*((1-'What is the workforce you have'!$C$44)^(J83/12)))</f>
        <v>0</v>
      </c>
      <c r="M83" t="str">
        <f>$A$66</f>
        <v>Free input - enter your own role type</v>
      </c>
      <c r="N83">
        <f>'What is the workforce you need'!$K$22</f>
        <v>36</v>
      </c>
      <c r="O83" s="6">
        <f>('What is the workforce you have'!$D$37*((1-'What is the workforce you have'!$J$37)^(J83/12)))</f>
        <v>0</v>
      </c>
      <c r="R83" t="str">
        <f>$A$66</f>
        <v>Free input - enter your own role type</v>
      </c>
      <c r="S83">
        <f>'What is the workforce you need'!$K$22</f>
        <v>36</v>
      </c>
      <c r="T83" s="6">
        <f>('What is the workforce you have'!$G$37*((1-'What is the workforce you have'!$C$44)^(S83/12)))</f>
        <v>0</v>
      </c>
      <c r="V83" t="str">
        <f>$A$66</f>
        <v>Free input - enter your own role type</v>
      </c>
      <c r="W83">
        <f>'What is the workforce you need'!$K$22</f>
        <v>36</v>
      </c>
      <c r="X83" s="6">
        <f>('What is the workforce you have'!$G$37*((1-'What is the workforce you have'!$J$37)^(S83/12)))</f>
        <v>0</v>
      </c>
    </row>
    <row r="84" spans="1:24">
      <c r="A84" t="s">
        <v>29</v>
      </c>
      <c r="B84" t="s">
        <v>107</v>
      </c>
      <c r="C84" t="s">
        <v>108</v>
      </c>
      <c r="I84" t="str">
        <f>$A$24</f>
        <v>Supervision and management</v>
      </c>
      <c r="J84">
        <f>'What is the workforce you need'!$G$22</f>
        <v>0</v>
      </c>
      <c r="K84" s="6">
        <f>('What is the workforce you have'!$D$31*((1-'What is the workforce you have'!$C$44)^(J84/12)))</f>
        <v>0</v>
      </c>
      <c r="M84" t="str">
        <f>$A$24</f>
        <v>Supervision and management</v>
      </c>
      <c r="N84">
        <f>'What is the workforce you need'!$G$22</f>
        <v>0</v>
      </c>
      <c r="O84" s="6">
        <f>('What is the workforce you have'!$D$31*((1-'What is the workforce you have'!$J$31)^(J84/12)))</f>
        <v>0</v>
      </c>
      <c r="R84" t="str">
        <f>$A$24</f>
        <v>Supervision and management</v>
      </c>
      <c r="S84">
        <f>'What is the workforce you need'!$G$22</f>
        <v>0</v>
      </c>
      <c r="T84" s="6">
        <f>('What is the workforce you have'!$G$31*((1-'What is the workforce you have'!$C$44)^(S84/12)))</f>
        <v>0</v>
      </c>
      <c r="V84" t="str">
        <f>$A$24</f>
        <v>Supervision and management</v>
      </c>
      <c r="W84">
        <f>'What is the workforce you need'!$G$22</f>
        <v>0</v>
      </c>
      <c r="X84" s="6">
        <f>('What is the workforce you have'!$G$31*((1-'What is the workforce you have'!$J$31)^(S84/12)))</f>
        <v>0</v>
      </c>
    </row>
    <row r="85" spans="1:24">
      <c r="A85">
        <f>'What is the workforce you need'!$G$22</f>
        <v>0</v>
      </c>
      <c r="B85" s="6" t="b">
        <f>IF('Gap Analysis  '!$C$11 ="FTE",'Backend Calculations'!B77, IF('Gap Analysis  '!$C$11 ="Headcount",'Backend Calculations'!F77))</f>
        <v>0</v>
      </c>
      <c r="C85" s="6" t="b">
        <f>IF('Gap Analysis  '!$C$11 ="FTE",'Backend Calculations'!C77, IF('Gap Analysis  '!$C$11 ="Headcount",'Backend Calculations'!G77))</f>
        <v>0</v>
      </c>
      <c r="I85" t="str">
        <f>$A$24</f>
        <v>Supervision and management</v>
      </c>
      <c r="J85">
        <f>'What is the workforce you need'!$I$22</f>
        <v>12</v>
      </c>
      <c r="K85" s="6">
        <f>('What is the workforce you have'!$D$31*((1-'What is the workforce you have'!$C$44)^(J85/12)))</f>
        <v>0</v>
      </c>
      <c r="M85" t="str">
        <f>$A$24</f>
        <v>Supervision and management</v>
      </c>
      <c r="N85">
        <f>'What is the workforce you need'!$I$22</f>
        <v>12</v>
      </c>
      <c r="O85" s="6">
        <f>('What is the workforce you have'!$D$31*((1-'What is the workforce you have'!$J$31)^(J85/12)))</f>
        <v>0</v>
      </c>
      <c r="R85" t="str">
        <f>$A$24</f>
        <v>Supervision and management</v>
      </c>
      <c r="S85">
        <f>'What is the workforce you need'!$I$22</f>
        <v>12</v>
      </c>
      <c r="T85" s="6">
        <f>('What is the workforce you have'!$G$31*((1-'What is the workforce you have'!$C$44)^(S85/12)))</f>
        <v>0</v>
      </c>
      <c r="V85" t="str">
        <f>$A$24</f>
        <v>Supervision and management</v>
      </c>
      <c r="W85">
        <f>'What is the workforce you need'!$I$22</f>
        <v>12</v>
      </c>
      <c r="X85" s="6">
        <f>('What is the workforce you have'!$G$31*((1-'What is the workforce you have'!$J$31)^(S85/12)))</f>
        <v>0</v>
      </c>
    </row>
    <row r="86" spans="1:24">
      <c r="A86">
        <f>'What is the workforce you need'!$I$22</f>
        <v>12</v>
      </c>
      <c r="B86" s="6" t="b">
        <f>IF('Gap Analysis  '!$C$11 ="FTE",'Backend Calculations'!B78, IF('Gap Analysis  '!$C$11 ="Headcount",'Backend Calculations'!F78))</f>
        <v>0</v>
      </c>
      <c r="C86" s="6" t="b">
        <f>IF('Gap Analysis  '!$C$11 ="FTE",'Backend Calculations'!C78, IF('Gap Analysis  '!$C$11 ="Headcount",'Backend Calculations'!G78))</f>
        <v>0</v>
      </c>
      <c r="I86" t="str">
        <f>$A$24</f>
        <v>Supervision and management</v>
      </c>
      <c r="J86">
        <f>'What is the workforce you need'!$K$22</f>
        <v>36</v>
      </c>
      <c r="K86" s="6">
        <f>('What is the workforce you have'!$D$31*((1-'What is the workforce you have'!$C$44)^(J86/12)))</f>
        <v>0</v>
      </c>
      <c r="M86" t="str">
        <f>$A$24</f>
        <v>Supervision and management</v>
      </c>
      <c r="N86">
        <f>'What is the workforce you need'!$K$22</f>
        <v>36</v>
      </c>
      <c r="O86" s="6">
        <f>('What is the workforce you have'!$D$31*((1-'What is the workforce you have'!$J$31)^(J86/12)))</f>
        <v>0</v>
      </c>
      <c r="R86" t="str">
        <f>$A$24</f>
        <v>Supervision and management</v>
      </c>
      <c r="S86">
        <f>'What is the workforce you need'!$K$22</f>
        <v>36</v>
      </c>
      <c r="T86" s="6">
        <f>('What is the workforce you have'!$G$31*((1-'What is the workforce you have'!$C$44)^(S86/12)))</f>
        <v>0</v>
      </c>
      <c r="V86" t="str">
        <f>$A$24</f>
        <v>Supervision and management</v>
      </c>
      <c r="W86">
        <f>'What is the workforce you need'!$K$22</f>
        <v>36</v>
      </c>
      <c r="X86" s="6">
        <f>('What is the workforce you have'!$G$31*((1-'What is the workforce you have'!$J$31)^(S86/12)))</f>
        <v>0</v>
      </c>
    </row>
    <row r="87" spans="1:24">
      <c r="A87">
        <f>'What is the workforce you need'!$K$22</f>
        <v>36</v>
      </c>
      <c r="B87" s="6" t="b">
        <f>IF('Gap Analysis  '!$C$11 ="FTE",'Backend Calculations'!B79, IF('Gap Analysis  '!$C$11 ="Headcount",'Backend Calculations'!F79))</f>
        <v>0</v>
      </c>
      <c r="C87" s="6" t="b">
        <f>IF('Gap Analysis  '!$C$11 ="FTE",'Backend Calculations'!C79, IF('Gap Analysis  '!$C$11 ="Headcount",'Backend Calculations'!G79))</f>
        <v>0</v>
      </c>
    </row>
    <row r="89" spans="1:24">
      <c r="B89" s="6"/>
    </row>
    <row r="90" spans="1:24">
      <c r="B90" s="6"/>
    </row>
    <row r="91" spans="1:24">
      <c r="B91" s="6"/>
      <c r="C91" s="6"/>
    </row>
  </sheetData>
  <sheetProtection algorithmName="SHA-256" hashValue="59N9wsDZ3Oy+geDw8GPzuKiu2PmwyUuwSf9FNBrAql0=" saltValue="uw1blEZTXiqOiJ7BznAr0g==" spinCount="100000" sheet="1" objects="1" scenarios="1"/>
  <mergeCells count="6">
    <mergeCell ref="M22:O22"/>
    <mergeCell ref="M56:O56"/>
    <mergeCell ref="A1:C1"/>
    <mergeCell ref="E1:G1"/>
    <mergeCell ref="V22:X22"/>
    <mergeCell ref="V56:X56"/>
  </mergeCells>
  <phoneticPr fontId="2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85367B"/>
  </sheetPr>
  <dimension ref="A1:AL222"/>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38" width="9.453125" style="2"/>
  </cols>
  <sheetData>
    <row r="1" spans="1:19" ht="94.5" customHeight="1">
      <c r="A1" s="2"/>
      <c r="B1" s="2"/>
      <c r="C1" s="2"/>
      <c r="D1" s="2"/>
      <c r="E1" s="2"/>
      <c r="F1" s="2"/>
      <c r="G1" s="2"/>
      <c r="H1" s="2"/>
      <c r="I1" s="2"/>
      <c r="J1" s="2"/>
      <c r="K1" s="2"/>
      <c r="L1" s="2"/>
      <c r="M1" s="2"/>
    </row>
    <row r="2" spans="1:19" ht="145.5" customHeight="1">
      <c r="A2" s="2"/>
      <c r="B2" s="454" t="s">
        <v>513</v>
      </c>
      <c r="C2" s="39"/>
      <c r="D2" s="39"/>
      <c r="E2" s="39"/>
      <c r="F2" s="39"/>
      <c r="G2" s="39"/>
      <c r="H2" s="39"/>
      <c r="I2" s="2"/>
      <c r="J2" s="2"/>
      <c r="K2" s="4"/>
      <c r="L2" s="4"/>
      <c r="M2" s="4"/>
      <c r="Q2" s="13"/>
      <c r="S2" s="13"/>
    </row>
    <row r="3" spans="1:19" ht="14.15" customHeight="1">
      <c r="A3" s="2"/>
      <c r="B3" s="193"/>
      <c r="C3" s="39"/>
      <c r="D3" s="39"/>
      <c r="E3" s="39"/>
      <c r="F3" s="39"/>
      <c r="G3" s="39"/>
      <c r="H3" s="39"/>
      <c r="I3" s="2"/>
      <c r="J3" s="2"/>
      <c r="K3" s="4"/>
      <c r="L3" s="4"/>
      <c r="M3" s="4"/>
      <c r="Q3" s="13"/>
      <c r="S3" s="13"/>
    </row>
    <row r="4" spans="1:19" ht="147.75" customHeight="1">
      <c r="A4" s="2"/>
      <c r="B4" s="566" t="s">
        <v>643</v>
      </c>
      <c r="C4" s="566"/>
      <c r="D4" s="566"/>
      <c r="E4" s="566"/>
      <c r="F4" s="566"/>
      <c r="G4" s="566"/>
      <c r="H4" s="566"/>
      <c r="I4" s="566"/>
      <c r="J4" s="566"/>
      <c r="K4" s="566"/>
      <c r="L4" s="566"/>
      <c r="M4" s="45"/>
      <c r="N4" s="4"/>
      <c r="P4" s="4"/>
      <c r="Q4" s="4"/>
      <c r="R4" s="4"/>
      <c r="S4" s="4"/>
    </row>
    <row r="5" spans="1:19" ht="24.75" customHeight="1">
      <c r="A5" s="2"/>
      <c r="B5" s="576" t="s">
        <v>231</v>
      </c>
      <c r="C5" s="576"/>
      <c r="D5" s="576"/>
      <c r="E5" s="576"/>
      <c r="F5" s="576"/>
      <c r="G5" s="576"/>
      <c r="H5" s="576"/>
      <c r="I5" s="576"/>
      <c r="J5" s="576"/>
      <c r="K5" s="576"/>
      <c r="L5" s="576"/>
      <c r="M5" s="2"/>
    </row>
    <row r="6" spans="1:19" ht="52.5" customHeight="1">
      <c r="A6" s="2"/>
      <c r="B6" s="529" t="s">
        <v>328</v>
      </c>
      <c r="C6" s="529"/>
      <c r="D6" s="529"/>
      <c r="E6" s="529"/>
      <c r="F6" s="529"/>
      <c r="G6" s="529"/>
      <c r="H6" s="529"/>
      <c r="I6" s="529"/>
      <c r="J6" s="529"/>
      <c r="K6" s="529"/>
      <c r="L6" s="529"/>
      <c r="M6" s="2"/>
    </row>
    <row r="7" spans="1:19" ht="96" customHeight="1">
      <c r="A7" s="2"/>
      <c r="B7" s="577" t="s">
        <v>407</v>
      </c>
      <c r="C7" s="577"/>
      <c r="D7" s="577"/>
      <c r="E7" s="577"/>
      <c r="F7" s="577"/>
      <c r="G7" s="577"/>
      <c r="H7" s="577"/>
      <c r="I7" s="577"/>
      <c r="J7" s="577"/>
      <c r="K7" s="577"/>
      <c r="L7" s="577"/>
      <c r="M7" s="2"/>
    </row>
    <row r="8" spans="1:19" ht="64" customHeight="1">
      <c r="A8" s="2"/>
      <c r="B8" s="529" t="s">
        <v>390</v>
      </c>
      <c r="C8" s="529"/>
      <c r="D8" s="529"/>
      <c r="E8" s="529"/>
      <c r="F8" s="529"/>
      <c r="G8" s="529"/>
      <c r="H8" s="529"/>
      <c r="I8" s="529"/>
      <c r="J8" s="529"/>
      <c r="K8" s="529"/>
      <c r="L8" s="529"/>
      <c r="M8" s="2"/>
    </row>
    <row r="9" spans="1:19" ht="30" customHeight="1">
      <c r="A9" s="2"/>
      <c r="B9" s="627" t="s">
        <v>329</v>
      </c>
      <c r="C9" s="627"/>
      <c r="D9" s="627"/>
      <c r="E9" s="627"/>
      <c r="F9" s="618"/>
      <c r="G9" s="618"/>
      <c r="H9" s="618"/>
      <c r="I9" s="103"/>
      <c r="J9" s="103"/>
      <c r="K9" s="103"/>
      <c r="L9" s="103"/>
      <c r="M9" s="2"/>
    </row>
    <row r="10" spans="1:19" ht="18.5">
      <c r="A10" s="2"/>
      <c r="B10" s="211" t="s">
        <v>675</v>
      </c>
      <c r="C10" s="103"/>
      <c r="D10" s="103"/>
      <c r="E10" s="103"/>
      <c r="F10" s="245"/>
      <c r="G10" s="245"/>
      <c r="H10" s="245"/>
      <c r="I10" s="103"/>
      <c r="J10" s="103"/>
      <c r="K10" s="103"/>
      <c r="L10" s="103"/>
      <c r="M10" s="2"/>
    </row>
    <row r="11" spans="1:19" ht="38.15" customHeight="1">
      <c r="A11" s="2"/>
      <c r="B11" s="626" t="s">
        <v>106</v>
      </c>
      <c r="C11" s="626"/>
      <c r="D11" s="626"/>
      <c r="E11" s="103"/>
      <c r="F11" s="103"/>
      <c r="G11" s="103"/>
      <c r="H11" s="103"/>
      <c r="I11" s="103"/>
      <c r="J11" s="103"/>
      <c r="K11" s="103"/>
      <c r="L11" s="103"/>
      <c r="M11" s="46"/>
    </row>
    <row r="12" spans="1:19" ht="30" customHeight="1">
      <c r="A12" s="2"/>
      <c r="B12" s="614" t="s">
        <v>207</v>
      </c>
      <c r="C12" s="614"/>
      <c r="D12" s="455" t="s">
        <v>299</v>
      </c>
      <c r="E12" s="456"/>
      <c r="F12" s="456"/>
      <c r="G12" s="456"/>
      <c r="H12" s="456"/>
      <c r="I12" s="456"/>
      <c r="J12" s="456"/>
      <c r="K12" s="456"/>
      <c r="L12" s="456"/>
      <c r="M12" s="46"/>
    </row>
    <row r="13" spans="1:19" ht="106.5" customHeight="1">
      <c r="A13" s="2"/>
      <c r="B13" s="611" t="s">
        <v>190</v>
      </c>
      <c r="C13" s="611"/>
      <c r="D13" s="553" t="s">
        <v>184</v>
      </c>
      <c r="E13" s="553"/>
      <c r="F13" s="553"/>
      <c r="G13" s="553"/>
      <c r="H13" s="553"/>
      <c r="I13" s="553"/>
      <c r="J13" s="553"/>
      <c r="K13" s="553"/>
      <c r="L13" s="553"/>
      <c r="M13" s="46"/>
    </row>
    <row r="14" spans="1:19" ht="30" customHeight="1">
      <c r="A14" s="2"/>
      <c r="B14" s="614" t="s">
        <v>54</v>
      </c>
      <c r="C14" s="614"/>
      <c r="D14" s="455" t="s">
        <v>299</v>
      </c>
      <c r="E14" s="456"/>
      <c r="F14" s="456"/>
      <c r="G14" s="456"/>
      <c r="H14" s="456"/>
      <c r="I14" s="456"/>
      <c r="J14" s="456"/>
      <c r="K14" s="456"/>
      <c r="L14" s="456"/>
      <c r="M14" s="2"/>
    </row>
    <row r="15" spans="1:19" ht="107.15" customHeight="1" thickBot="1">
      <c r="A15" s="2"/>
      <c r="B15" s="611" t="s">
        <v>143</v>
      </c>
      <c r="C15" s="611"/>
      <c r="D15" s="565" t="s">
        <v>184</v>
      </c>
      <c r="E15" s="565"/>
      <c r="F15" s="565"/>
      <c r="G15" s="565"/>
      <c r="H15" s="565"/>
      <c r="I15" s="565"/>
      <c r="J15" s="565"/>
      <c r="K15" s="565"/>
      <c r="L15" s="565"/>
      <c r="M15" s="2"/>
    </row>
    <row r="16" spans="1:19" ht="107.15" customHeight="1" thickTop="1" thickBot="1">
      <c r="A16" s="2"/>
      <c r="B16" s="608" t="s">
        <v>18</v>
      </c>
      <c r="C16" s="609"/>
      <c r="D16" s="625" t="s">
        <v>184</v>
      </c>
      <c r="E16" s="625"/>
      <c r="F16" s="625"/>
      <c r="G16" s="625"/>
      <c r="H16" s="625"/>
      <c r="I16" s="625"/>
      <c r="J16" s="625"/>
      <c r="K16" s="625"/>
      <c r="L16" s="564"/>
      <c r="M16" s="2"/>
    </row>
    <row r="17" spans="1:38" ht="107.15" customHeight="1" thickTop="1">
      <c r="A17" s="2"/>
      <c r="B17" s="606" t="s">
        <v>18</v>
      </c>
      <c r="C17" s="607"/>
      <c r="D17" s="612" t="s">
        <v>184</v>
      </c>
      <c r="E17" s="612"/>
      <c r="F17" s="612"/>
      <c r="G17" s="612"/>
      <c r="H17" s="612"/>
      <c r="I17" s="612"/>
      <c r="J17" s="612"/>
      <c r="K17" s="612"/>
      <c r="L17" s="613"/>
      <c r="M17" s="2"/>
    </row>
    <row r="18" spans="1:38" ht="30" customHeight="1">
      <c r="A18" s="2"/>
      <c r="B18" s="614" t="s">
        <v>1</v>
      </c>
      <c r="C18" s="614"/>
      <c r="D18" s="455" t="s">
        <v>299</v>
      </c>
      <c r="E18" s="457"/>
      <c r="F18" s="457"/>
      <c r="G18" s="457"/>
      <c r="H18" s="457"/>
      <c r="I18" s="457"/>
      <c r="J18" s="457"/>
      <c r="K18" s="457"/>
      <c r="L18" s="457"/>
      <c r="M18" s="2"/>
    </row>
    <row r="19" spans="1:38" ht="107.15" customHeight="1" thickBot="1">
      <c r="A19" s="2"/>
      <c r="B19" s="611" t="s">
        <v>144</v>
      </c>
      <c r="C19" s="611"/>
      <c r="D19" s="565" t="s">
        <v>184</v>
      </c>
      <c r="E19" s="565"/>
      <c r="F19" s="565"/>
      <c r="G19" s="565"/>
      <c r="H19" s="565"/>
      <c r="I19" s="565"/>
      <c r="J19" s="565"/>
      <c r="K19" s="565"/>
      <c r="L19" s="565"/>
      <c r="M19" s="2"/>
    </row>
    <row r="20" spans="1:38" ht="107.15" customHeight="1" thickTop="1" thickBot="1">
      <c r="A20" s="2"/>
      <c r="B20" s="611" t="s">
        <v>17</v>
      </c>
      <c r="C20" s="611"/>
      <c r="D20" s="565" t="s">
        <v>184</v>
      </c>
      <c r="E20" s="565"/>
      <c r="F20" s="565"/>
      <c r="G20" s="565"/>
      <c r="H20" s="565"/>
      <c r="I20" s="565"/>
      <c r="J20" s="565"/>
      <c r="K20" s="565"/>
      <c r="L20" s="565"/>
      <c r="M20" s="2"/>
    </row>
    <row r="21" spans="1:38" ht="107.15" customHeight="1" thickTop="1" thickBot="1">
      <c r="A21" s="2"/>
      <c r="B21" s="608" t="s">
        <v>18</v>
      </c>
      <c r="C21" s="609"/>
      <c r="D21" s="565" t="s">
        <v>184</v>
      </c>
      <c r="E21" s="565"/>
      <c r="F21" s="565"/>
      <c r="G21" s="565"/>
      <c r="H21" s="565"/>
      <c r="I21" s="565"/>
      <c r="J21" s="565"/>
      <c r="K21" s="565"/>
      <c r="L21" s="565"/>
      <c r="M21" s="2"/>
    </row>
    <row r="22" spans="1:38" ht="107.15" customHeight="1" thickTop="1">
      <c r="A22" s="2"/>
      <c r="B22" s="606" t="s">
        <v>18</v>
      </c>
      <c r="C22" s="607"/>
      <c r="D22" s="615" t="s">
        <v>184</v>
      </c>
      <c r="E22" s="615"/>
      <c r="F22" s="615"/>
      <c r="G22" s="615"/>
      <c r="H22" s="615"/>
      <c r="I22" s="615"/>
      <c r="J22" s="615"/>
      <c r="K22" s="615"/>
      <c r="L22" s="615"/>
      <c r="M22" s="2"/>
    </row>
    <row r="23" spans="1:38" ht="24" customHeight="1">
      <c r="A23" s="2"/>
      <c r="B23" s="614" t="s">
        <v>8</v>
      </c>
      <c r="C23" s="614"/>
      <c r="D23" s="455" t="s">
        <v>314</v>
      </c>
      <c r="E23" s="458"/>
      <c r="F23" s="458"/>
      <c r="G23" s="458"/>
      <c r="H23" s="458"/>
      <c r="I23" s="458"/>
      <c r="J23" s="458"/>
      <c r="K23" s="458"/>
      <c r="L23" s="458"/>
      <c r="M23" s="2"/>
    </row>
    <row r="24" spans="1:38" ht="106.5" customHeight="1" thickBot="1">
      <c r="A24" s="2"/>
      <c r="B24" s="611" t="s">
        <v>143</v>
      </c>
      <c r="C24" s="611"/>
      <c r="D24" s="565" t="s">
        <v>184</v>
      </c>
      <c r="E24" s="565"/>
      <c r="F24" s="565"/>
      <c r="G24" s="565"/>
      <c r="H24" s="565"/>
      <c r="I24" s="565"/>
      <c r="J24" s="565"/>
      <c r="K24" s="565"/>
      <c r="L24" s="565"/>
      <c r="M24" s="2"/>
    </row>
    <row r="25" spans="1:38" ht="106.5" customHeight="1" thickTop="1" thickBot="1">
      <c r="A25" s="2"/>
      <c r="B25" s="608" t="s">
        <v>18</v>
      </c>
      <c r="C25" s="609"/>
      <c r="D25" s="565" t="s">
        <v>184</v>
      </c>
      <c r="E25" s="565"/>
      <c r="F25" s="565"/>
      <c r="G25" s="565"/>
      <c r="H25" s="565"/>
      <c r="I25" s="565"/>
      <c r="J25" s="565"/>
      <c r="K25" s="565"/>
      <c r="L25" s="565"/>
      <c r="M25" s="2"/>
    </row>
    <row r="26" spans="1:38" ht="106.5" customHeight="1" thickTop="1" thickBot="1">
      <c r="A26" s="2"/>
      <c r="B26" s="606" t="s">
        <v>18</v>
      </c>
      <c r="C26" s="607"/>
      <c r="D26" s="565" t="s">
        <v>184</v>
      </c>
      <c r="E26" s="565"/>
      <c r="F26" s="565"/>
      <c r="G26" s="565"/>
      <c r="H26" s="565"/>
      <c r="I26" s="565"/>
      <c r="J26" s="565"/>
      <c r="K26" s="565"/>
      <c r="L26" s="565"/>
      <c r="M26" s="2"/>
    </row>
    <row r="27" spans="1:38" ht="36" customHeight="1" thickTop="1">
      <c r="A27" s="2"/>
      <c r="B27" s="626" t="s">
        <v>52</v>
      </c>
      <c r="C27" s="626"/>
      <c r="D27" s="626"/>
      <c r="E27" s="626"/>
      <c r="F27" s="626"/>
      <c r="G27" s="626"/>
      <c r="H27" s="626"/>
      <c r="I27" s="626"/>
      <c r="J27" s="626"/>
      <c r="K27" s="626"/>
      <c r="L27" s="626"/>
      <c r="M27" s="46"/>
    </row>
    <row r="28" spans="1:38" ht="71.5" customHeight="1">
      <c r="A28" s="2"/>
      <c r="B28" s="575" t="s">
        <v>363</v>
      </c>
      <c r="C28" s="575"/>
      <c r="D28" s="575"/>
      <c r="E28" s="575"/>
      <c r="F28" s="575"/>
      <c r="G28" s="575"/>
      <c r="H28" s="575"/>
      <c r="I28" s="575"/>
      <c r="J28" s="575"/>
      <c r="K28" s="575"/>
      <c r="L28" s="575"/>
      <c r="M28" s="46"/>
    </row>
    <row r="29" spans="1:38" ht="61.5" customHeight="1">
      <c r="A29" s="2"/>
      <c r="B29" s="610" t="s">
        <v>676</v>
      </c>
      <c r="C29" s="610"/>
      <c r="D29" s="610"/>
      <c r="E29" s="610"/>
      <c r="F29" s="610"/>
      <c r="G29" s="610"/>
      <c r="H29" s="610"/>
      <c r="I29" s="213"/>
      <c r="J29" s="213"/>
      <c r="K29" s="213"/>
      <c r="L29" s="213"/>
      <c r="M29" s="46"/>
    </row>
    <row r="30" spans="1:38" s="286" customFormat="1" ht="26.5" customHeight="1">
      <c r="A30" s="89"/>
      <c r="B30" s="212" t="s">
        <v>675</v>
      </c>
      <c r="C30" s="87"/>
      <c r="D30" s="87"/>
      <c r="E30" s="87"/>
      <c r="F30" s="88"/>
      <c r="G30" s="88"/>
      <c r="H30" s="88"/>
      <c r="I30" s="87"/>
      <c r="J30" s="87"/>
      <c r="K30" s="87"/>
      <c r="L30" s="87"/>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row>
    <row r="31" spans="1:38" ht="43.5" customHeight="1">
      <c r="A31" s="2"/>
      <c r="B31" s="459" t="s">
        <v>59</v>
      </c>
      <c r="C31" s="459"/>
      <c r="D31" s="626" t="s">
        <v>110</v>
      </c>
      <c r="E31" s="626"/>
      <c r="F31" s="626"/>
      <c r="G31" s="626"/>
      <c r="H31" s="626"/>
      <c r="I31" s="626"/>
      <c r="J31" s="626"/>
      <c r="K31" s="626"/>
      <c r="L31" s="626"/>
      <c r="M31" s="46"/>
    </row>
    <row r="32" spans="1:38" ht="30" customHeight="1">
      <c r="A32" s="2"/>
      <c r="B32" s="602" t="s">
        <v>207</v>
      </c>
      <c r="C32" s="602"/>
      <c r="D32" s="460"/>
      <c r="E32" s="461"/>
      <c r="F32" s="461"/>
      <c r="G32" s="461"/>
      <c r="H32" s="461"/>
      <c r="I32" s="461"/>
      <c r="J32" s="461"/>
      <c r="K32" s="461"/>
      <c r="L32" s="461"/>
      <c r="M32" s="46"/>
    </row>
    <row r="33" spans="1:30" ht="29.5" customHeight="1">
      <c r="A33" s="2"/>
      <c r="B33" s="81"/>
      <c r="C33" s="81"/>
      <c r="D33" s="129"/>
      <c r="E33" s="603"/>
      <c r="F33" s="603"/>
      <c r="G33" s="604" t="s">
        <v>365</v>
      </c>
      <c r="H33" s="604"/>
      <c r="I33" s="604"/>
      <c r="J33" s="604"/>
      <c r="K33" s="604" t="s">
        <v>300</v>
      </c>
      <c r="L33" s="604"/>
      <c r="M33" s="46"/>
      <c r="T33" s="287"/>
      <c r="U33" s="287"/>
      <c r="V33" s="288"/>
      <c r="W33" s="288"/>
      <c r="X33" s="288"/>
      <c r="Y33" s="288"/>
      <c r="Z33" s="288"/>
      <c r="AA33" s="288"/>
      <c r="AB33" s="288"/>
      <c r="AC33" s="288"/>
      <c r="AD33" s="288"/>
    </row>
    <row r="34" spans="1:30" ht="28" customHeight="1" thickBot="1">
      <c r="A34" s="2"/>
      <c r="B34" s="605" t="s">
        <v>335</v>
      </c>
      <c r="C34" s="605"/>
      <c r="D34" s="92"/>
      <c r="E34" s="92"/>
      <c r="F34" s="92"/>
      <c r="G34" s="92"/>
      <c r="H34" s="92"/>
      <c r="I34" s="92"/>
      <c r="J34" s="92"/>
      <c r="K34" s="652" t="s">
        <v>343</v>
      </c>
      <c r="L34" s="652"/>
      <c r="M34" s="47"/>
    </row>
    <row r="35" spans="1:30" ht="28" customHeight="1" thickTop="1" thickBot="1">
      <c r="A35" s="2"/>
      <c r="B35" s="605" t="s">
        <v>364</v>
      </c>
      <c r="C35" s="605"/>
      <c r="D35" s="31"/>
      <c r="E35" s="92"/>
      <c r="F35" s="92"/>
      <c r="G35" s="92"/>
      <c r="H35" s="92"/>
      <c r="I35" s="92"/>
      <c r="J35" s="92"/>
      <c r="K35" s="92"/>
      <c r="L35" s="92"/>
      <c r="M35" s="47"/>
    </row>
    <row r="36" spans="1:30" ht="35.5" customHeight="1" thickTop="1" thickBot="1">
      <c r="A36" s="2"/>
      <c r="B36" s="616" t="s">
        <v>467</v>
      </c>
      <c r="C36" s="616"/>
      <c r="D36" s="92"/>
      <c r="E36" s="92"/>
      <c r="F36" s="92"/>
      <c r="G36" s="92"/>
      <c r="H36" s="92"/>
      <c r="I36" s="92"/>
      <c r="J36" s="92"/>
      <c r="K36" s="92"/>
      <c r="L36" s="92"/>
      <c r="M36" s="47"/>
    </row>
    <row r="37" spans="1:30" ht="28" customHeight="1" thickTop="1" thickBot="1">
      <c r="A37" s="2"/>
      <c r="B37" s="605" t="s">
        <v>208</v>
      </c>
      <c r="C37" s="605"/>
      <c r="D37" s="31"/>
      <c r="E37" s="92"/>
      <c r="F37" s="92"/>
      <c r="G37" s="599"/>
      <c r="H37" s="599" t="str">
        <f>IF(D37="","",D37/$D$62)</f>
        <v/>
      </c>
      <c r="I37" s="599" t="str">
        <f>IF(F37="","",F37/$F$62)</f>
        <v/>
      </c>
      <c r="J37" s="599" t="str">
        <f>IF(F37="","",F37/$F$62)</f>
        <v/>
      </c>
      <c r="K37" s="92"/>
      <c r="L37" s="92"/>
      <c r="M37" s="47"/>
    </row>
    <row r="38" spans="1:30" ht="28" customHeight="1" thickTop="1" thickBot="1">
      <c r="A38" s="2"/>
      <c r="B38" s="605" t="s">
        <v>475</v>
      </c>
      <c r="C38" s="605"/>
      <c r="D38" s="31"/>
      <c r="E38" s="92"/>
      <c r="F38" s="92"/>
      <c r="G38" s="599"/>
      <c r="H38" s="599" t="str">
        <f>IF(D38="","",D38/$D$62)</f>
        <v/>
      </c>
      <c r="I38" s="599" t="str">
        <f>IF(F38="","",F38/$F$62)</f>
        <v/>
      </c>
      <c r="J38" s="599" t="str">
        <f>IF(F38="","",F38/$F$62)</f>
        <v/>
      </c>
      <c r="K38" s="92"/>
      <c r="L38" s="92"/>
      <c r="M38" s="46"/>
    </row>
    <row r="39" spans="1:30" ht="28" customHeight="1" thickTop="1" thickBot="1">
      <c r="A39" s="2"/>
      <c r="B39" s="605" t="s">
        <v>209</v>
      </c>
      <c r="C39" s="605"/>
      <c r="D39" s="31"/>
      <c r="E39" s="92"/>
      <c r="F39" s="92"/>
      <c r="G39" s="599"/>
      <c r="H39" s="599" t="str">
        <f>IF(D39="","",D39/$D$62)</f>
        <v/>
      </c>
      <c r="I39" s="599" t="str">
        <f>IF(F39="","",F39/$F$62)</f>
        <v/>
      </c>
      <c r="J39" s="599" t="str">
        <f>IF(F39="","",F39/$F$62)</f>
        <v/>
      </c>
      <c r="K39" s="92"/>
      <c r="L39" s="92"/>
      <c r="M39" s="46"/>
    </row>
    <row r="40" spans="1:30" ht="28" customHeight="1" thickTop="1" thickBot="1">
      <c r="A40" s="2"/>
      <c r="B40" s="605" t="s">
        <v>210</v>
      </c>
      <c r="C40" s="605"/>
      <c r="D40" s="31"/>
      <c r="E40" s="92"/>
      <c r="F40" s="92"/>
      <c r="G40" s="599"/>
      <c r="H40" s="599" t="str">
        <f>IF(D40="","",D40/$D$62)</f>
        <v/>
      </c>
      <c r="I40" s="599" t="str">
        <f>IF(F40="","",F40/$F$62)</f>
        <v/>
      </c>
      <c r="J40" s="599"/>
      <c r="K40" s="92"/>
      <c r="L40" s="92"/>
      <c r="M40" s="46"/>
    </row>
    <row r="41" spans="1:30" ht="28" customHeight="1" thickTop="1" thickBot="1">
      <c r="A41" s="2"/>
      <c r="B41" s="621" t="s">
        <v>47</v>
      </c>
      <c r="C41" s="653"/>
      <c r="D41" s="105"/>
      <c r="E41" s="92"/>
      <c r="F41" s="92"/>
      <c r="G41" s="599"/>
      <c r="H41" s="599"/>
      <c r="I41" s="599" t="str">
        <f>IF(F41="","",F41/$F$62)</f>
        <v/>
      </c>
      <c r="J41" s="599"/>
      <c r="K41" s="92"/>
      <c r="L41" s="92"/>
      <c r="M41" s="46"/>
    </row>
    <row r="42" spans="1:30" ht="28" customHeight="1" thickTop="1" thickBot="1">
      <c r="A42" s="2"/>
      <c r="B42" s="616" t="s">
        <v>135</v>
      </c>
      <c r="C42" s="616"/>
      <c r="D42" s="92"/>
      <c r="E42" s="92"/>
      <c r="F42" s="92"/>
      <c r="G42" s="92"/>
      <c r="H42" s="92"/>
      <c r="I42" s="92"/>
      <c r="J42" s="92"/>
      <c r="K42" s="92"/>
      <c r="L42" s="92"/>
      <c r="M42" s="46"/>
    </row>
    <row r="43" spans="1:30" ht="28" customHeight="1" thickTop="1" thickBot="1">
      <c r="A43" s="2"/>
      <c r="B43" s="605" t="s">
        <v>211</v>
      </c>
      <c r="C43" s="605"/>
      <c r="D43" s="31"/>
      <c r="E43" s="599"/>
      <c r="F43" s="599" t="e">
        <f>IF(B43="","",B43/$D$62)</f>
        <v>#VALUE!</v>
      </c>
      <c r="G43" s="600" t="str">
        <f>IF(D43="","",D43/$D$35)</f>
        <v/>
      </c>
      <c r="H43" s="600" t="str">
        <f>IF(D43="","",D43/$D$62)</f>
        <v/>
      </c>
      <c r="I43" s="599"/>
      <c r="J43" s="599" t="e">
        <f>IF(F43="","",F43/$D$62)</f>
        <v>#VALUE!</v>
      </c>
      <c r="K43" s="92"/>
      <c r="L43" s="92"/>
      <c r="M43" s="46"/>
    </row>
    <row r="44" spans="1:30" ht="28" customHeight="1" thickTop="1" thickBot="1">
      <c r="A44" s="2"/>
      <c r="B44" s="605" t="s">
        <v>212</v>
      </c>
      <c r="C44" s="605"/>
      <c r="D44" s="31"/>
      <c r="E44" s="599"/>
      <c r="F44" s="599" t="e">
        <f>IF(B44="","",B44/$D$62)</f>
        <v>#VALUE!</v>
      </c>
      <c r="G44" s="600" t="str">
        <f>IF(D44="","",D44/$D$35)</f>
        <v/>
      </c>
      <c r="H44" s="600" t="str">
        <f>IF(D44="","",D44/$D$62)</f>
        <v/>
      </c>
      <c r="I44" s="599"/>
      <c r="J44" s="599" t="e">
        <f>IF(F44="","",F44/$D$62)</f>
        <v>#VALUE!</v>
      </c>
      <c r="K44" s="92"/>
      <c r="L44" s="92"/>
      <c r="M44" s="46"/>
    </row>
    <row r="45" spans="1:30" ht="28" customHeight="1" thickTop="1" thickBot="1">
      <c r="A45" s="2"/>
      <c r="B45" s="605" t="s">
        <v>213</v>
      </c>
      <c r="C45" s="605"/>
      <c r="D45" s="31"/>
      <c r="E45" s="599"/>
      <c r="F45" s="599" t="e">
        <f>IF(B45="","",B45/$D$62)</f>
        <v>#VALUE!</v>
      </c>
      <c r="G45" s="600" t="str">
        <f t="shared" ref="G45:G46" si="0">IF(D45="","",D45/$D$35)</f>
        <v/>
      </c>
      <c r="H45" s="600" t="str">
        <f>IF(D45="","",D45/$D$62)</f>
        <v/>
      </c>
      <c r="I45" s="599"/>
      <c r="J45" s="599" t="e">
        <f>IF(F45="","",F45/$D$62)</f>
        <v>#VALUE!</v>
      </c>
      <c r="K45" s="92"/>
      <c r="L45" s="92"/>
      <c r="M45" s="46"/>
    </row>
    <row r="46" spans="1:30" ht="28" customHeight="1" thickTop="1" thickBot="1">
      <c r="A46" s="2"/>
      <c r="B46" s="605" t="s">
        <v>214</v>
      </c>
      <c r="C46" s="605"/>
      <c r="D46" s="31"/>
      <c r="E46" s="599"/>
      <c r="F46" s="599" t="e">
        <f>IF(B46="","",B46/$D$62)</f>
        <v>#VALUE!</v>
      </c>
      <c r="G46" s="601" t="str">
        <f t="shared" si="0"/>
        <v/>
      </c>
      <c r="H46" s="601" t="str">
        <f>IF(D46="","",D46/$D$62)</f>
        <v/>
      </c>
      <c r="I46" s="599"/>
      <c r="J46" s="599" t="e">
        <f>IF(F46="","",F46/$D$62)</f>
        <v>#VALUE!</v>
      </c>
      <c r="K46" s="92"/>
      <c r="L46" s="92"/>
      <c r="M46" s="46"/>
    </row>
    <row r="47" spans="1:30" ht="28" customHeight="1" thickTop="1" thickBot="1">
      <c r="A47" s="2"/>
      <c r="B47" s="605" t="s">
        <v>339</v>
      </c>
      <c r="C47" s="605"/>
      <c r="D47" s="31"/>
      <c r="E47" s="599"/>
      <c r="F47" s="599" t="e">
        <f>IF(B47="","",B47/$D$62)</f>
        <v>#VALUE!</v>
      </c>
      <c r="G47" s="600" t="str">
        <f t="shared" ref="G47" si="1">IF(D47="","",D47/$D$35)</f>
        <v/>
      </c>
      <c r="H47" s="600" t="str">
        <f>IF(D47="","",D47/$D$62)</f>
        <v/>
      </c>
      <c r="I47" s="599"/>
      <c r="J47" s="599" t="e">
        <f>IF(F47="","",F47/$D$62)</f>
        <v>#VALUE!</v>
      </c>
      <c r="K47" s="92"/>
      <c r="L47" s="92"/>
      <c r="M47" s="46"/>
    </row>
    <row r="48" spans="1:30" ht="28" customHeight="1" thickTop="1" thickBot="1">
      <c r="A48" s="2"/>
      <c r="B48" s="616" t="s">
        <v>178</v>
      </c>
      <c r="C48" s="616"/>
      <c r="D48" s="56"/>
      <c r="E48" s="56"/>
      <c r="F48" s="56"/>
      <c r="G48" s="584" t="str">
        <f>IF(D48="","",D48/$D$35)</f>
        <v/>
      </c>
      <c r="H48" s="584"/>
      <c r="I48" s="599" t="str">
        <f>IF(F48="","",F48/$F$62)</f>
        <v/>
      </c>
      <c r="J48" s="599"/>
      <c r="K48" s="92"/>
      <c r="L48" s="92"/>
      <c r="M48" s="47"/>
      <c r="T48" s="289"/>
      <c r="U48" s="290"/>
      <c r="V48" s="291"/>
      <c r="W48" s="291"/>
      <c r="X48" s="291"/>
      <c r="Y48" s="291"/>
      <c r="Z48" s="291"/>
      <c r="AA48" s="291"/>
      <c r="AB48" s="291"/>
      <c r="AC48" s="291"/>
      <c r="AD48" s="292"/>
    </row>
    <row r="49" spans="1:30" ht="28" customHeight="1" thickTop="1" thickBot="1">
      <c r="A49" s="2"/>
      <c r="B49" s="605" t="s">
        <v>332</v>
      </c>
      <c r="C49" s="605"/>
      <c r="D49" s="31"/>
      <c r="E49" s="599"/>
      <c r="F49" s="599" t="e">
        <f>IF(B49="","",B49/$D$62)</f>
        <v>#VALUE!</v>
      </c>
      <c r="G49" s="600" t="str">
        <f t="shared" ref="G49:G51" si="2">IF(D49="","",D49/$D$35)</f>
        <v/>
      </c>
      <c r="H49" s="600" t="str">
        <f>IF(D49="","",D49/$D$62)</f>
        <v/>
      </c>
      <c r="I49" s="599"/>
      <c r="J49" s="599" t="e">
        <f>IF(F49="","",F49/$D$62)</f>
        <v>#VALUE!</v>
      </c>
      <c r="K49" s="92"/>
      <c r="L49" s="92"/>
      <c r="M49" s="33"/>
      <c r="N49" s="293"/>
      <c r="T49" s="289"/>
      <c r="U49" s="290"/>
      <c r="V49" s="291"/>
      <c r="W49" s="291"/>
      <c r="X49" s="291"/>
      <c r="Y49" s="291"/>
      <c r="Z49" s="291"/>
      <c r="AA49" s="291"/>
      <c r="AB49" s="291"/>
      <c r="AC49" s="291"/>
      <c r="AD49" s="292"/>
    </row>
    <row r="50" spans="1:30" ht="28" customHeight="1" thickTop="1" thickBot="1">
      <c r="A50" s="2"/>
      <c r="B50" s="605" t="s">
        <v>333</v>
      </c>
      <c r="C50" s="605"/>
      <c r="D50" s="31"/>
      <c r="E50" s="599"/>
      <c r="F50" s="599" t="e">
        <f>IF(B50="","",B50/$D$62)</f>
        <v>#VALUE!</v>
      </c>
      <c r="G50" s="600" t="str">
        <f t="shared" si="2"/>
        <v/>
      </c>
      <c r="H50" s="600" t="str">
        <f>IF(D50="","",D50/$D$62)</f>
        <v/>
      </c>
      <c r="I50" s="599"/>
      <c r="J50" s="599" t="e">
        <f>IF(F50="","",F50/$D$62)</f>
        <v>#VALUE!</v>
      </c>
      <c r="K50" s="92"/>
      <c r="L50" s="92"/>
      <c r="M50" s="50"/>
      <c r="T50" s="289"/>
      <c r="U50" s="290"/>
      <c r="V50" s="291"/>
      <c r="W50" s="291"/>
      <c r="X50" s="291"/>
      <c r="Y50" s="291"/>
      <c r="Z50" s="291"/>
      <c r="AA50" s="291"/>
      <c r="AB50" s="291"/>
      <c r="AC50" s="291"/>
      <c r="AD50" s="292"/>
    </row>
    <row r="51" spans="1:30" ht="28" customHeight="1" thickTop="1" thickBot="1">
      <c r="A51" s="2"/>
      <c r="B51" s="605" t="s">
        <v>177</v>
      </c>
      <c r="C51" s="605"/>
      <c r="D51" s="31"/>
      <c r="E51" s="599"/>
      <c r="F51" s="599" t="e">
        <f>IF(B51="","",B51/$D$62)</f>
        <v>#VALUE!</v>
      </c>
      <c r="G51" s="600" t="str">
        <f t="shared" si="2"/>
        <v/>
      </c>
      <c r="H51" s="600" t="str">
        <f>IF(D51="","",D51/$D$62)</f>
        <v/>
      </c>
      <c r="I51" s="599"/>
      <c r="J51" s="599" t="e">
        <f>IF(F51="","",F51/$D$62)</f>
        <v>#VALUE!</v>
      </c>
      <c r="K51" s="92"/>
      <c r="L51" s="92"/>
      <c r="M51" s="50"/>
      <c r="T51" s="289"/>
      <c r="U51" s="290"/>
      <c r="V51" s="291"/>
      <c r="W51" s="291"/>
      <c r="X51" s="291"/>
      <c r="Y51" s="291"/>
      <c r="Z51" s="291"/>
      <c r="AA51" s="291"/>
      <c r="AB51" s="291"/>
      <c r="AC51" s="291"/>
      <c r="AD51" s="292"/>
    </row>
    <row r="52" spans="1:30" ht="28" customHeight="1" thickTop="1" thickBot="1">
      <c r="A52" s="2"/>
      <c r="B52" s="605" t="s">
        <v>303</v>
      </c>
      <c r="C52" s="605"/>
      <c r="D52" s="31"/>
      <c r="E52" s="599"/>
      <c r="F52" s="599" t="e">
        <f>IF(B52="","",B52/$D$62)</f>
        <v>#VALUE!</v>
      </c>
      <c r="G52" s="601" t="str">
        <f>IF(D52="","",D52/$D$35)</f>
        <v/>
      </c>
      <c r="H52" s="601" t="str">
        <f>IF(D52="","",D52/$D$62)</f>
        <v/>
      </c>
      <c r="I52" s="599"/>
      <c r="J52" s="599" t="e">
        <f>IF(F52="","",F52/$D$62)</f>
        <v>#VALUE!</v>
      </c>
      <c r="K52" s="92"/>
      <c r="L52" s="92"/>
      <c r="M52" s="50"/>
      <c r="T52" s="289"/>
      <c r="U52" s="290"/>
      <c r="V52" s="291"/>
      <c r="W52" s="291"/>
      <c r="X52" s="291"/>
      <c r="Y52" s="291"/>
      <c r="Z52" s="291"/>
      <c r="AA52" s="291"/>
      <c r="AB52" s="291"/>
      <c r="AC52" s="291"/>
      <c r="AD52" s="292"/>
    </row>
    <row r="53" spans="1:30" ht="28" customHeight="1" thickTop="1" thickBot="1">
      <c r="A53" s="2"/>
      <c r="B53" s="616" t="s">
        <v>147</v>
      </c>
      <c r="C53" s="616"/>
      <c r="D53" s="92"/>
      <c r="E53" s="92"/>
      <c r="F53" s="92"/>
      <c r="G53" s="94"/>
      <c r="H53" s="94"/>
      <c r="I53" s="92"/>
      <c r="J53" s="92"/>
      <c r="K53" s="92"/>
      <c r="L53" s="92"/>
      <c r="M53" s="46"/>
    </row>
    <row r="54" spans="1:30" ht="28" customHeight="1" thickTop="1" thickBot="1">
      <c r="A54" s="2"/>
      <c r="B54" s="605" t="s">
        <v>330</v>
      </c>
      <c r="C54" s="605"/>
      <c r="D54" s="31"/>
      <c r="E54" s="599"/>
      <c r="F54" s="599" t="e">
        <f>IF(B54="","",B54/$D$62)</f>
        <v>#VALUE!</v>
      </c>
      <c r="G54" s="600" t="str">
        <f t="shared" ref="G54:G57" si="3">IF(D54="","",D54/$D$35)</f>
        <v/>
      </c>
      <c r="H54" s="600" t="str">
        <f>IF(D54="","",D54/$D$62)</f>
        <v/>
      </c>
      <c r="I54" s="599"/>
      <c r="J54" s="599" t="e">
        <f>IF(F54="","",F54/$D$62)</f>
        <v>#VALUE!</v>
      </c>
      <c r="K54" s="92"/>
      <c r="L54" s="92"/>
      <c r="M54" s="46"/>
    </row>
    <row r="55" spans="1:30" ht="28" customHeight="1" thickTop="1" thickBot="1">
      <c r="A55" s="2"/>
      <c r="B55" s="605" t="s">
        <v>182</v>
      </c>
      <c r="C55" s="605"/>
      <c r="D55" s="31"/>
      <c r="E55" s="599"/>
      <c r="F55" s="599" t="e">
        <f>IF(B55="","",B55/$D$62)</f>
        <v>#VALUE!</v>
      </c>
      <c r="G55" s="600" t="str">
        <f t="shared" si="3"/>
        <v/>
      </c>
      <c r="H55" s="600" t="str">
        <f>IF(D55="","",D55/$D$62)</f>
        <v/>
      </c>
      <c r="I55" s="599"/>
      <c r="J55" s="599" t="e">
        <f>IF(F55="","",F55/$D$62)</f>
        <v>#VALUE!</v>
      </c>
      <c r="K55" s="92"/>
      <c r="L55" s="92"/>
      <c r="M55" s="46"/>
    </row>
    <row r="56" spans="1:30" ht="28" customHeight="1" thickTop="1" thickBot="1">
      <c r="A56" s="2"/>
      <c r="B56" s="605" t="s">
        <v>331</v>
      </c>
      <c r="C56" s="605"/>
      <c r="D56" s="31"/>
      <c r="E56" s="599"/>
      <c r="F56" s="599" t="e">
        <f>IF(B56="","",B56/$D$62)</f>
        <v>#VALUE!</v>
      </c>
      <c r="G56" s="600" t="str">
        <f t="shared" si="3"/>
        <v/>
      </c>
      <c r="H56" s="600" t="str">
        <f>IF(D56="","",D56/$D$62)</f>
        <v/>
      </c>
      <c r="I56" s="599"/>
      <c r="J56" s="599" t="e">
        <f>IF(F56="","",F56/$D$62)</f>
        <v>#VALUE!</v>
      </c>
      <c r="K56" s="92"/>
      <c r="L56" s="92"/>
      <c r="M56" s="46"/>
    </row>
    <row r="57" spans="1:30" ht="28" customHeight="1" thickTop="1">
      <c r="A57" s="2"/>
      <c r="B57" s="620" t="s">
        <v>347</v>
      </c>
      <c r="C57" s="621"/>
      <c r="D57" s="90"/>
      <c r="E57" s="599"/>
      <c r="F57" s="599" t="e">
        <f>IF(B57="","",B57/$D$62)</f>
        <v>#VALUE!</v>
      </c>
      <c r="G57" s="601" t="str">
        <f t="shared" si="3"/>
        <v/>
      </c>
      <c r="H57" s="601" t="str">
        <f>IF(D57="","",D57/$D$62)</f>
        <v/>
      </c>
      <c r="I57" s="599"/>
      <c r="J57" s="599" t="e">
        <f>IF(F57="","",F57/$D$62)</f>
        <v>#VALUE!</v>
      </c>
      <c r="K57" s="93"/>
      <c r="L57" s="93"/>
      <c r="M57" s="46"/>
    </row>
    <row r="58" spans="1:30" s="2" customFormat="1" ht="15.65" customHeight="1">
      <c r="B58" s="294"/>
      <c r="C58" s="295"/>
      <c r="D58" s="37"/>
      <c r="E58" s="242"/>
      <c r="F58" s="242"/>
      <c r="G58" s="97"/>
      <c r="H58" s="97"/>
      <c r="I58" s="242"/>
      <c r="J58" s="242"/>
      <c r="K58" s="32"/>
      <c r="L58" s="32"/>
      <c r="M58" s="46"/>
    </row>
    <row r="59" spans="1:30" ht="30" customHeight="1">
      <c r="A59" s="2"/>
      <c r="B59" s="462" t="s">
        <v>54</v>
      </c>
      <c r="C59" s="462"/>
      <c r="D59" s="463"/>
      <c r="E59" s="464"/>
      <c r="F59" s="464"/>
      <c r="G59" s="464"/>
      <c r="H59" s="464"/>
      <c r="I59" s="464"/>
      <c r="J59" s="464"/>
      <c r="K59" s="464"/>
      <c r="L59" s="464"/>
      <c r="M59" s="46"/>
      <c r="T59" s="287"/>
      <c r="U59" s="287"/>
      <c r="V59" s="288"/>
      <c r="W59" s="288"/>
      <c r="X59" s="288"/>
      <c r="Y59" s="288"/>
      <c r="Z59" s="288"/>
      <c r="AA59" s="288"/>
      <c r="AB59" s="288"/>
      <c r="AC59" s="288"/>
      <c r="AD59" s="288"/>
    </row>
    <row r="60" spans="1:30" ht="32.5" customHeight="1">
      <c r="A60" s="2"/>
      <c r="B60" s="81"/>
      <c r="C60" s="81"/>
      <c r="D60" s="128" t="s">
        <v>78</v>
      </c>
      <c r="E60" s="604" t="s">
        <v>411</v>
      </c>
      <c r="F60" s="604"/>
      <c r="G60" s="604" t="s">
        <v>391</v>
      </c>
      <c r="H60" s="604"/>
      <c r="I60" s="604" t="s">
        <v>410</v>
      </c>
      <c r="J60" s="604"/>
      <c r="K60" s="604" t="s">
        <v>300</v>
      </c>
      <c r="L60" s="604"/>
      <c r="M60" s="46"/>
      <c r="T60" s="287"/>
      <c r="U60" s="287"/>
      <c r="V60" s="288"/>
      <c r="W60" s="288"/>
      <c r="X60" s="288"/>
      <c r="Y60" s="288"/>
      <c r="Z60" s="288"/>
      <c r="AA60" s="288"/>
      <c r="AB60" s="288"/>
      <c r="AC60" s="288"/>
      <c r="AD60" s="288"/>
    </row>
    <row r="61" spans="1:30" ht="28" customHeight="1">
      <c r="A61" s="2"/>
      <c r="B61" s="645" t="s">
        <v>369</v>
      </c>
      <c r="C61" s="645"/>
      <c r="D61" s="57" t="s">
        <v>350</v>
      </c>
      <c r="E61" s="55" t="s">
        <v>150</v>
      </c>
      <c r="F61" s="55"/>
      <c r="G61" s="95"/>
      <c r="H61" s="95"/>
      <c r="I61" s="95"/>
      <c r="J61" s="95"/>
      <c r="K61" s="646" t="s">
        <v>343</v>
      </c>
      <c r="L61" s="646"/>
      <c r="M61" s="48"/>
      <c r="T61" s="287"/>
      <c r="U61" s="287"/>
      <c r="V61" s="288"/>
      <c r="W61" s="288"/>
      <c r="X61" s="288"/>
      <c r="Y61" s="288"/>
      <c r="Z61" s="288"/>
      <c r="AA61" s="288"/>
      <c r="AB61" s="288"/>
      <c r="AC61" s="288"/>
      <c r="AD61" s="288"/>
    </row>
    <row r="62" spans="1:30" ht="28" customHeight="1" thickBot="1">
      <c r="A62" s="2"/>
      <c r="B62" s="605" t="s">
        <v>368</v>
      </c>
      <c r="C62" s="605"/>
      <c r="D62" s="127"/>
      <c r="E62" s="648"/>
      <c r="F62" s="649"/>
      <c r="G62" s="650"/>
      <c r="H62" s="650"/>
      <c r="I62" s="650"/>
      <c r="J62" s="650"/>
      <c r="K62" s="599" t="str">
        <f t="shared" ref="K62" si="4">IF(H62="","",H62/$F$62)</f>
        <v/>
      </c>
      <c r="L62" s="599"/>
      <c r="M62" s="32"/>
      <c r="N62" s="293"/>
      <c r="T62" s="296"/>
      <c r="U62" s="297"/>
      <c r="V62" s="298"/>
      <c r="W62" s="298"/>
      <c r="X62" s="298"/>
      <c r="Y62" s="298"/>
      <c r="Z62" s="298"/>
      <c r="AA62" s="298"/>
      <c r="AB62" s="298"/>
      <c r="AC62" s="298"/>
      <c r="AD62" s="299"/>
    </row>
    <row r="63" spans="1:30" ht="28" customHeight="1" thickTop="1">
      <c r="A63" s="2"/>
      <c r="B63" s="616" t="s">
        <v>400</v>
      </c>
      <c r="C63" s="616"/>
      <c r="D63" s="55"/>
      <c r="E63" s="55"/>
      <c r="F63" s="55"/>
      <c r="G63" s="599" t="str">
        <f>IF(D63="","",D63/$D$62)</f>
        <v/>
      </c>
      <c r="H63" s="599"/>
      <c r="I63" s="599" t="str">
        <f>IF(E63="","",E63/$E$62)</f>
        <v/>
      </c>
      <c r="J63" s="599"/>
      <c r="K63" s="646" t="s">
        <v>343</v>
      </c>
      <c r="L63" s="646"/>
      <c r="M63" s="30"/>
      <c r="T63" s="296"/>
      <c r="U63" s="297"/>
      <c r="V63" s="298"/>
      <c r="W63" s="298"/>
      <c r="X63" s="298"/>
      <c r="Y63" s="298"/>
      <c r="Z63" s="298"/>
      <c r="AA63" s="298"/>
      <c r="AB63" s="298"/>
      <c r="AC63" s="298"/>
      <c r="AD63" s="299"/>
    </row>
    <row r="64" spans="1:30" ht="28" customHeight="1" thickBot="1">
      <c r="A64" s="2"/>
      <c r="B64" s="605" t="s">
        <v>367</v>
      </c>
      <c r="C64" s="605"/>
      <c r="D64" s="91"/>
      <c r="E64" s="599"/>
      <c r="F64" s="599"/>
      <c r="G64" s="647" t="str">
        <f>IF(D64="","",D64/$D$62)</f>
        <v/>
      </c>
      <c r="H64" s="647"/>
      <c r="I64" s="599" t="str">
        <f>IF(E64="","",E64/$E$62)</f>
        <v/>
      </c>
      <c r="J64" s="599"/>
      <c r="K64" s="599" t="str">
        <f>IF(H64="","",H64/$F$62)</f>
        <v/>
      </c>
      <c r="L64" s="599"/>
      <c r="M64" s="32"/>
      <c r="T64" s="296"/>
      <c r="U64" s="297"/>
      <c r="V64" s="298"/>
      <c r="W64" s="298"/>
      <c r="X64" s="298"/>
      <c r="Y64" s="298"/>
      <c r="Z64" s="298"/>
      <c r="AA64" s="298"/>
      <c r="AB64" s="298"/>
      <c r="AC64" s="298"/>
      <c r="AD64" s="299"/>
    </row>
    <row r="65" spans="1:30" ht="28" customHeight="1" thickTop="1" thickBot="1">
      <c r="A65" s="2"/>
      <c r="B65" s="616" t="s">
        <v>301</v>
      </c>
      <c r="C65" s="616"/>
      <c r="D65" s="651" t="str">
        <f>IF(E62=SUM(E66:F69),"","Current workforce numbers entered do not match total head count - please check number of permanent, temporary, casual and contract staff entered below are correct")</f>
        <v/>
      </c>
      <c r="E65" s="651"/>
      <c r="F65" s="651"/>
      <c r="G65" s="651"/>
      <c r="H65" s="651"/>
      <c r="I65" s="651"/>
      <c r="J65" s="651"/>
      <c r="K65" s="646" t="s">
        <v>343</v>
      </c>
      <c r="L65" s="646"/>
      <c r="M65" s="47"/>
      <c r="T65" s="630"/>
      <c r="U65" s="631"/>
      <c r="V65" s="628"/>
      <c r="W65" s="628"/>
      <c r="X65" s="628"/>
      <c r="Y65" s="628"/>
      <c r="Z65" s="628"/>
      <c r="AA65" s="628"/>
      <c r="AB65" s="628"/>
      <c r="AC65" s="628"/>
      <c r="AD65" s="629"/>
    </row>
    <row r="66" spans="1:30" ht="28" customHeight="1" thickTop="1" thickBot="1">
      <c r="A66" s="2"/>
      <c r="B66" s="605" t="s">
        <v>122</v>
      </c>
      <c r="C66" s="605"/>
      <c r="D66" s="92"/>
      <c r="E66" s="591"/>
      <c r="F66" s="591"/>
      <c r="G66" s="654"/>
      <c r="H66" s="654"/>
      <c r="I66" s="594" t="str">
        <f>IF(E66="","",E66/$E$62)</f>
        <v/>
      </c>
      <c r="J66" s="594"/>
      <c r="K66" s="584"/>
      <c r="L66" s="584"/>
      <c r="M66" s="33"/>
      <c r="N66" s="293"/>
      <c r="T66" s="300"/>
      <c r="U66" s="301"/>
      <c r="V66" s="302"/>
      <c r="W66" s="302"/>
      <c r="X66" s="302"/>
      <c r="Y66" s="302"/>
      <c r="Z66" s="302"/>
      <c r="AA66" s="302"/>
      <c r="AB66" s="302"/>
      <c r="AC66" s="302"/>
      <c r="AD66" s="303"/>
    </row>
    <row r="67" spans="1:30" ht="28" customHeight="1" thickTop="1" thickBot="1">
      <c r="A67" s="2"/>
      <c r="B67" s="605" t="s">
        <v>123</v>
      </c>
      <c r="C67" s="605"/>
      <c r="D67" s="92"/>
      <c r="E67" s="591"/>
      <c r="F67" s="591"/>
      <c r="G67" s="584"/>
      <c r="H67" s="584"/>
      <c r="I67" s="594" t="str">
        <f t="shared" ref="I67:I69" si="5">IF(E67="","",E67/$E$62)</f>
        <v/>
      </c>
      <c r="J67" s="594"/>
      <c r="K67" s="584"/>
      <c r="L67" s="584"/>
      <c r="M67" s="32"/>
      <c r="N67" s="293"/>
      <c r="T67" s="300"/>
      <c r="U67" s="301"/>
      <c r="V67" s="302"/>
      <c r="W67" s="302"/>
      <c r="X67" s="302"/>
      <c r="Y67" s="302"/>
      <c r="Z67" s="302"/>
      <c r="AA67" s="302"/>
      <c r="AB67" s="302"/>
      <c r="AC67" s="302"/>
      <c r="AD67" s="303"/>
    </row>
    <row r="68" spans="1:30" ht="28" customHeight="1" thickTop="1" thickBot="1">
      <c r="A68" s="2"/>
      <c r="B68" s="605" t="s">
        <v>124</v>
      </c>
      <c r="C68" s="605"/>
      <c r="D68" s="92"/>
      <c r="E68" s="591"/>
      <c r="F68" s="591"/>
      <c r="G68" s="584"/>
      <c r="H68" s="584"/>
      <c r="I68" s="594" t="str">
        <f t="shared" si="5"/>
        <v/>
      </c>
      <c r="J68" s="594"/>
      <c r="K68" s="584" t="str">
        <f>IF(H68="","",H68/$F$62)</f>
        <v/>
      </c>
      <c r="L68" s="584"/>
      <c r="M68" s="29"/>
      <c r="N68" s="293"/>
      <c r="T68" s="300"/>
      <c r="U68" s="301"/>
      <c r="V68" s="302"/>
      <c r="W68" s="302"/>
      <c r="X68" s="302"/>
      <c r="Y68" s="302"/>
      <c r="Z68" s="302"/>
      <c r="AA68" s="302"/>
      <c r="AB68" s="302"/>
      <c r="AC68" s="302"/>
      <c r="AD68" s="303"/>
    </row>
    <row r="69" spans="1:30" ht="28" customHeight="1" thickTop="1" thickBot="1">
      <c r="A69" s="2"/>
      <c r="B69" s="605" t="s">
        <v>125</v>
      </c>
      <c r="C69" s="605"/>
      <c r="D69" s="92"/>
      <c r="E69" s="591"/>
      <c r="F69" s="591"/>
      <c r="G69" s="584"/>
      <c r="H69" s="584"/>
      <c r="I69" s="594" t="str">
        <f t="shared" si="5"/>
        <v/>
      </c>
      <c r="J69" s="594"/>
      <c r="K69" s="584"/>
      <c r="L69" s="584"/>
      <c r="M69" s="34"/>
      <c r="T69" s="300"/>
      <c r="U69" s="301"/>
      <c r="V69" s="302"/>
      <c r="W69" s="302"/>
      <c r="X69" s="302"/>
      <c r="Y69" s="302"/>
      <c r="Z69" s="302"/>
      <c r="AA69" s="302"/>
      <c r="AB69" s="302"/>
      <c r="AC69" s="302"/>
      <c r="AD69" s="303"/>
    </row>
    <row r="70" spans="1:30" ht="28" customHeight="1" thickTop="1" thickBot="1">
      <c r="A70" s="2"/>
      <c r="B70" s="616" t="s">
        <v>195</v>
      </c>
      <c r="C70" s="616"/>
      <c r="D70" s="56"/>
      <c r="E70" s="56"/>
      <c r="F70" s="56"/>
      <c r="G70" s="599" t="str">
        <f>IF(D70="","",D70/$D$62)</f>
        <v/>
      </c>
      <c r="H70" s="599"/>
      <c r="I70" s="599"/>
      <c r="J70" s="599"/>
      <c r="K70" s="646" t="s">
        <v>343</v>
      </c>
      <c r="L70" s="646"/>
      <c r="M70" s="28"/>
      <c r="T70" s="300"/>
      <c r="U70" s="301"/>
      <c r="V70" s="302"/>
      <c r="W70" s="302"/>
      <c r="X70" s="302"/>
      <c r="Y70" s="302"/>
      <c r="Z70" s="302"/>
      <c r="AA70" s="302"/>
      <c r="AB70" s="302"/>
      <c r="AC70" s="302"/>
      <c r="AD70" s="303"/>
    </row>
    <row r="71" spans="1:30" ht="28" customHeight="1" thickTop="1" thickBot="1">
      <c r="A71" s="2"/>
      <c r="B71" s="605" t="s">
        <v>215</v>
      </c>
      <c r="C71" s="605"/>
      <c r="D71" s="56"/>
      <c r="E71" s="591"/>
      <c r="F71" s="591"/>
      <c r="G71" s="584"/>
      <c r="H71" s="584"/>
      <c r="I71" s="594" t="str">
        <f t="shared" ref="I71" si="6">IF(E71="","",E71/$E$62)</f>
        <v/>
      </c>
      <c r="J71" s="594"/>
      <c r="K71" s="94"/>
      <c r="L71" s="94"/>
      <c r="M71" s="35"/>
      <c r="T71" s="300"/>
      <c r="U71" s="301"/>
      <c r="V71" s="302"/>
      <c r="W71" s="302"/>
      <c r="X71" s="302"/>
      <c r="Y71" s="302"/>
      <c r="Z71" s="302"/>
      <c r="AA71" s="302"/>
      <c r="AB71" s="302"/>
      <c r="AC71" s="302"/>
      <c r="AD71" s="303"/>
    </row>
    <row r="72" spans="1:30" ht="28" customHeight="1" thickTop="1" thickBot="1">
      <c r="A72" s="2"/>
      <c r="B72" s="605" t="s">
        <v>216</v>
      </c>
      <c r="C72" s="605"/>
      <c r="D72" s="56"/>
      <c r="E72" s="591"/>
      <c r="F72" s="591"/>
      <c r="G72" s="584"/>
      <c r="H72" s="584"/>
      <c r="I72" s="594" t="str">
        <f t="shared" ref="I72" si="7">IF(E72="","",E72/$E$62)</f>
        <v/>
      </c>
      <c r="J72" s="594"/>
      <c r="K72" s="94"/>
      <c r="L72" s="94"/>
      <c r="M72" s="36"/>
      <c r="T72" s="300"/>
      <c r="U72" s="301"/>
      <c r="V72" s="302"/>
      <c r="W72" s="302"/>
      <c r="X72" s="302"/>
      <c r="Y72" s="302"/>
      <c r="Z72" s="302"/>
      <c r="AA72" s="302"/>
      <c r="AB72" s="302"/>
      <c r="AC72" s="302"/>
      <c r="AD72" s="303"/>
    </row>
    <row r="73" spans="1:30" ht="28" customHeight="1" thickTop="1" thickBot="1">
      <c r="A73" s="2"/>
      <c r="B73" s="616" t="s">
        <v>302</v>
      </c>
      <c r="C73" s="616"/>
      <c r="D73" s="29"/>
      <c r="E73" s="29"/>
      <c r="F73" s="29"/>
      <c r="G73" s="599"/>
      <c r="H73" s="599"/>
      <c r="I73" s="599"/>
      <c r="J73" s="599"/>
      <c r="K73" s="646" t="s">
        <v>343</v>
      </c>
      <c r="L73" s="646"/>
      <c r="M73" s="47"/>
      <c r="T73" s="300"/>
      <c r="U73" s="301"/>
      <c r="V73" s="302"/>
      <c r="W73" s="302"/>
      <c r="X73" s="302"/>
      <c r="Y73" s="302"/>
      <c r="Z73" s="302"/>
      <c r="AA73" s="302"/>
      <c r="AB73" s="302"/>
      <c r="AC73" s="302"/>
      <c r="AD73" s="303"/>
    </row>
    <row r="74" spans="1:30" ht="28" customHeight="1" thickTop="1" thickBot="1">
      <c r="A74" s="2"/>
      <c r="B74" s="605" t="s">
        <v>126</v>
      </c>
      <c r="C74" s="605"/>
      <c r="D74" s="92"/>
      <c r="E74" s="591"/>
      <c r="F74" s="591"/>
      <c r="G74" s="584"/>
      <c r="H74" s="584"/>
      <c r="I74" s="594" t="str">
        <f t="shared" ref="I74" si="8">IF(E74="","",E74/$E$62)</f>
        <v/>
      </c>
      <c r="J74" s="594"/>
      <c r="K74" s="584"/>
      <c r="L74" s="584" t="str">
        <f t="shared" ref="L74:L77" si="9">IF(H74="","",H74/$F$62)</f>
        <v/>
      </c>
      <c r="M74" s="33"/>
      <c r="T74" s="300"/>
      <c r="U74" s="301"/>
      <c r="V74" s="302"/>
      <c r="W74" s="302"/>
      <c r="X74" s="302"/>
      <c r="Y74" s="302"/>
      <c r="Z74" s="302"/>
      <c r="AA74" s="302"/>
      <c r="AB74" s="302"/>
      <c r="AC74" s="302"/>
      <c r="AD74" s="303"/>
    </row>
    <row r="75" spans="1:30" ht="28" customHeight="1" thickTop="1" thickBot="1">
      <c r="A75" s="2"/>
      <c r="B75" s="605" t="s">
        <v>340</v>
      </c>
      <c r="C75" s="605"/>
      <c r="D75" s="92"/>
      <c r="E75" s="591"/>
      <c r="F75" s="591"/>
      <c r="G75" s="584"/>
      <c r="H75" s="584"/>
      <c r="I75" s="594" t="str">
        <f t="shared" ref="I75" si="10">IF(E75="","",E75/$E$62)</f>
        <v/>
      </c>
      <c r="J75" s="594"/>
      <c r="K75" s="584"/>
      <c r="L75" s="584" t="str">
        <f t="shared" si="9"/>
        <v/>
      </c>
      <c r="M75" s="32"/>
      <c r="N75" s="293"/>
      <c r="T75" s="300"/>
      <c r="U75" s="301"/>
      <c r="V75" s="302"/>
      <c r="W75" s="302"/>
      <c r="X75" s="302"/>
      <c r="Y75" s="302"/>
      <c r="Z75" s="302"/>
      <c r="AA75" s="302"/>
      <c r="AB75" s="302"/>
      <c r="AC75" s="302"/>
      <c r="AD75" s="303"/>
    </row>
    <row r="76" spans="1:30" ht="28" customHeight="1" thickTop="1" thickBot="1">
      <c r="A76" s="2"/>
      <c r="B76" s="605" t="s">
        <v>341</v>
      </c>
      <c r="C76" s="605"/>
      <c r="D76" s="92"/>
      <c r="E76" s="591"/>
      <c r="F76" s="591"/>
      <c r="G76" s="584"/>
      <c r="H76" s="584"/>
      <c r="I76" s="594" t="str">
        <f t="shared" ref="I76" si="11">IF(E76="","",E76/$E$62)</f>
        <v/>
      </c>
      <c r="J76" s="594"/>
      <c r="K76" s="584" t="str">
        <f>IF(H76="","",H76/$F$62)</f>
        <v/>
      </c>
      <c r="L76" s="584" t="str">
        <f t="shared" si="9"/>
        <v/>
      </c>
      <c r="M76" s="33"/>
      <c r="N76" s="293"/>
      <c r="T76" s="300"/>
      <c r="U76" s="301"/>
      <c r="V76" s="302"/>
      <c r="W76" s="302"/>
      <c r="X76" s="302"/>
      <c r="Y76" s="302"/>
      <c r="Z76" s="302"/>
      <c r="AA76" s="302"/>
      <c r="AB76" s="302"/>
      <c r="AC76" s="302"/>
      <c r="AD76" s="303"/>
    </row>
    <row r="77" spans="1:30" ht="28" customHeight="1" thickTop="1" thickBot="1">
      <c r="A77" s="2"/>
      <c r="B77" s="605" t="s">
        <v>342</v>
      </c>
      <c r="C77" s="605"/>
      <c r="D77" s="92"/>
      <c r="E77" s="591"/>
      <c r="F77" s="591"/>
      <c r="G77" s="584"/>
      <c r="H77" s="584"/>
      <c r="I77" s="594" t="str">
        <f t="shared" ref="I77" si="12">IF(E77="","",E77/$E$62)</f>
        <v/>
      </c>
      <c r="J77" s="594"/>
      <c r="K77" s="584" t="str">
        <f>IF(H77="","",H77/$F$62)</f>
        <v/>
      </c>
      <c r="L77" s="584" t="str">
        <f t="shared" si="9"/>
        <v/>
      </c>
      <c r="M77" s="34"/>
      <c r="T77" s="300"/>
      <c r="U77" s="301"/>
      <c r="V77" s="302"/>
      <c r="W77" s="302"/>
      <c r="X77" s="302"/>
      <c r="Y77" s="302"/>
      <c r="Z77" s="302"/>
      <c r="AA77" s="302"/>
      <c r="AB77" s="302"/>
      <c r="AC77" s="302"/>
      <c r="AD77" s="303"/>
    </row>
    <row r="78" spans="1:30" ht="28" customHeight="1" thickTop="1" thickBot="1">
      <c r="A78" s="2"/>
      <c r="B78" s="616" t="s">
        <v>135</v>
      </c>
      <c r="C78" s="616"/>
      <c r="D78" s="29"/>
      <c r="E78" s="29"/>
      <c r="F78" s="29"/>
      <c r="G78" s="599" t="str">
        <f t="shared" ref="G78:G87" si="13">IF(D78="","",D78/$D$62)</f>
        <v/>
      </c>
      <c r="H78" s="599"/>
      <c r="I78" s="599"/>
      <c r="J78" s="599"/>
      <c r="K78" s="646" t="s">
        <v>402</v>
      </c>
      <c r="L78" s="646"/>
      <c r="M78" s="49"/>
      <c r="T78" s="304"/>
      <c r="U78" s="305"/>
      <c r="V78" s="306"/>
      <c r="W78" s="306"/>
      <c r="X78" s="306"/>
      <c r="Y78" s="306"/>
      <c r="Z78" s="306"/>
      <c r="AA78" s="306"/>
      <c r="AB78" s="306"/>
      <c r="AC78" s="306"/>
      <c r="AD78" s="307"/>
    </row>
    <row r="79" spans="1:30" ht="28" customHeight="1" thickTop="1" thickBot="1">
      <c r="A79" s="2"/>
      <c r="B79" s="605" t="s">
        <v>337</v>
      </c>
      <c r="C79" s="605"/>
      <c r="D79" s="92"/>
      <c r="E79" s="591"/>
      <c r="F79" s="591"/>
      <c r="G79" s="584"/>
      <c r="H79" s="584"/>
      <c r="I79" s="594" t="str">
        <f t="shared" ref="I79" si="14">IF(E79="","",E79/$E$62)</f>
        <v/>
      </c>
      <c r="J79" s="594"/>
      <c r="K79" s="584"/>
      <c r="L79" s="584" t="str">
        <f t="shared" ref="L79:L81" si="15">IF(H79="","",H79/$F$62)</f>
        <v/>
      </c>
      <c r="M79" s="32"/>
      <c r="N79" s="293"/>
      <c r="T79" s="289"/>
      <c r="U79" s="290"/>
      <c r="V79" s="291"/>
      <c r="W79" s="291"/>
      <c r="X79" s="291"/>
      <c r="Y79" s="291"/>
      <c r="Z79" s="291"/>
      <c r="AA79" s="291"/>
      <c r="AB79" s="291"/>
      <c r="AC79" s="291"/>
      <c r="AD79" s="292"/>
    </row>
    <row r="80" spans="1:30" ht="28" customHeight="1" thickTop="1" thickBot="1">
      <c r="A80" s="2"/>
      <c r="B80" s="605" t="s">
        <v>338</v>
      </c>
      <c r="C80" s="605"/>
      <c r="D80" s="92"/>
      <c r="E80" s="591"/>
      <c r="F80" s="591"/>
      <c r="G80" s="584"/>
      <c r="H80" s="584"/>
      <c r="I80" s="594" t="str">
        <f t="shared" ref="I80:I81" si="16">IF(E80="","",E80/$E$62)</f>
        <v/>
      </c>
      <c r="J80" s="594"/>
      <c r="K80" s="584" t="str">
        <f>IF(H80="","",H80/$F$62)</f>
        <v/>
      </c>
      <c r="L80" s="584" t="str">
        <f t="shared" si="15"/>
        <v/>
      </c>
      <c r="M80" s="33"/>
      <c r="N80" s="293"/>
      <c r="T80" s="289"/>
      <c r="U80" s="290"/>
      <c r="V80" s="291"/>
      <c r="W80" s="291"/>
      <c r="X80" s="291"/>
      <c r="Y80" s="291"/>
      <c r="Z80" s="291"/>
      <c r="AA80" s="291"/>
      <c r="AB80" s="291"/>
      <c r="AC80" s="291"/>
      <c r="AD80" s="292"/>
    </row>
    <row r="81" spans="1:30" ht="28" customHeight="1" thickTop="1" thickBot="1">
      <c r="A81" s="2"/>
      <c r="B81" s="605" t="s">
        <v>336</v>
      </c>
      <c r="C81" s="605"/>
      <c r="D81" s="92"/>
      <c r="E81" s="591"/>
      <c r="F81" s="591"/>
      <c r="G81" s="584"/>
      <c r="H81" s="584"/>
      <c r="I81" s="594" t="str">
        <f t="shared" si="16"/>
        <v/>
      </c>
      <c r="J81" s="594"/>
      <c r="K81" s="584" t="str">
        <f>IF(H81="","",H81/$F$62)</f>
        <v/>
      </c>
      <c r="L81" s="584" t="str">
        <f t="shared" si="15"/>
        <v/>
      </c>
      <c r="M81" s="34"/>
      <c r="N81" s="293"/>
      <c r="T81" s="289"/>
      <c r="U81" s="290"/>
      <c r="V81" s="291"/>
      <c r="W81" s="291"/>
      <c r="X81" s="291"/>
      <c r="Y81" s="291"/>
      <c r="Z81" s="291"/>
      <c r="AA81" s="291"/>
      <c r="AB81" s="291"/>
      <c r="AC81" s="291"/>
      <c r="AD81" s="292"/>
    </row>
    <row r="82" spans="1:30" ht="28" customHeight="1" thickTop="1" thickBot="1">
      <c r="A82" s="2"/>
      <c r="B82" s="616" t="s">
        <v>178</v>
      </c>
      <c r="C82" s="616"/>
      <c r="D82" s="56"/>
      <c r="E82" s="56"/>
      <c r="F82" s="56"/>
      <c r="G82" s="584" t="str">
        <f t="shared" si="13"/>
        <v/>
      </c>
      <c r="H82" s="584"/>
      <c r="I82" s="584"/>
      <c r="J82" s="584"/>
      <c r="K82" s="96"/>
      <c r="L82" s="97"/>
      <c r="M82" s="47"/>
      <c r="T82" s="289"/>
      <c r="U82" s="290"/>
      <c r="V82" s="291"/>
      <c r="W82" s="291"/>
      <c r="X82" s="291"/>
      <c r="Y82" s="291"/>
      <c r="Z82" s="291"/>
      <c r="AA82" s="291"/>
      <c r="AB82" s="291"/>
      <c r="AC82" s="291"/>
      <c r="AD82" s="292"/>
    </row>
    <row r="83" spans="1:30" ht="28" customHeight="1" thickTop="1" thickBot="1">
      <c r="A83" s="2"/>
      <c r="B83" s="605" t="s">
        <v>332</v>
      </c>
      <c r="C83" s="605"/>
      <c r="D83" s="92"/>
      <c r="E83" s="591"/>
      <c r="F83" s="591"/>
      <c r="G83" s="584"/>
      <c r="H83" s="584" t="str">
        <f>IF(D83="","",D83/$D$62)</f>
        <v/>
      </c>
      <c r="I83" s="594" t="str">
        <f>IF(E83="","",E83/$E$62)</f>
        <v/>
      </c>
      <c r="J83" s="594"/>
      <c r="K83" s="584"/>
      <c r="L83" s="584" t="str">
        <f>IF(H83="","",H83/$F$62)</f>
        <v/>
      </c>
      <c r="M83" s="33"/>
      <c r="N83" s="293"/>
      <c r="T83" s="289"/>
      <c r="U83" s="290"/>
      <c r="V83" s="291"/>
      <c r="W83" s="291"/>
      <c r="X83" s="291"/>
      <c r="Y83" s="291"/>
      <c r="Z83" s="291"/>
      <c r="AA83" s="291"/>
      <c r="AB83" s="291"/>
      <c r="AC83" s="291"/>
      <c r="AD83" s="292"/>
    </row>
    <row r="84" spans="1:30" ht="28" customHeight="1" thickTop="1" thickBot="1">
      <c r="A84" s="2"/>
      <c r="B84" s="605" t="s">
        <v>333</v>
      </c>
      <c r="C84" s="605"/>
      <c r="D84" s="92"/>
      <c r="E84" s="591"/>
      <c r="F84" s="591"/>
      <c r="G84" s="584" t="str">
        <f t="shared" si="13"/>
        <v/>
      </c>
      <c r="H84" s="584" t="str">
        <f>IF(D84="","",D84/$D$62)</f>
        <v/>
      </c>
      <c r="I84" s="594" t="str">
        <f t="shared" ref="I84:I86" si="17">IF(E84="","",E84/$E$62)</f>
        <v/>
      </c>
      <c r="J84" s="594"/>
      <c r="K84" s="584" t="str">
        <f>IF(H84="","",H84/$F$62)</f>
        <v/>
      </c>
      <c r="L84" s="584" t="str">
        <f>IF(H84="","",H84/$F$62)</f>
        <v/>
      </c>
      <c r="M84" s="50"/>
      <c r="T84" s="289"/>
      <c r="U84" s="290"/>
      <c r="V84" s="291"/>
      <c r="W84" s="291"/>
      <c r="X84" s="291"/>
      <c r="Y84" s="291"/>
      <c r="Z84" s="291"/>
      <c r="AA84" s="291"/>
      <c r="AB84" s="291"/>
      <c r="AC84" s="291"/>
      <c r="AD84" s="292"/>
    </row>
    <row r="85" spans="1:30" ht="28" customHeight="1" thickTop="1" thickBot="1">
      <c r="A85" s="2"/>
      <c r="B85" s="605" t="s">
        <v>177</v>
      </c>
      <c r="C85" s="605"/>
      <c r="D85" s="92"/>
      <c r="E85" s="591"/>
      <c r="F85" s="591"/>
      <c r="G85" s="584" t="str">
        <f t="shared" si="13"/>
        <v/>
      </c>
      <c r="H85" s="584" t="str">
        <f>IF(D85="","",D85/$D$62)</f>
        <v/>
      </c>
      <c r="I85" s="594" t="str">
        <f t="shared" si="17"/>
        <v/>
      </c>
      <c r="J85" s="594"/>
      <c r="K85" s="584" t="str">
        <f>IF(H85="","",H85/$F$62)</f>
        <v/>
      </c>
      <c r="L85" s="584" t="str">
        <f>IF(H85="","",H85/$F$62)</f>
        <v/>
      </c>
      <c r="M85" s="50"/>
      <c r="T85" s="289"/>
      <c r="U85" s="290"/>
      <c r="V85" s="291"/>
      <c r="W85" s="291"/>
      <c r="X85" s="291"/>
      <c r="Y85" s="291"/>
      <c r="Z85" s="291"/>
      <c r="AA85" s="291"/>
      <c r="AB85" s="291"/>
      <c r="AC85" s="291"/>
      <c r="AD85" s="292"/>
    </row>
    <row r="86" spans="1:30" ht="28" customHeight="1" thickTop="1" thickBot="1">
      <c r="A86" s="2"/>
      <c r="B86" s="605" t="s">
        <v>303</v>
      </c>
      <c r="C86" s="605"/>
      <c r="D86" s="92"/>
      <c r="E86" s="591"/>
      <c r="F86" s="591"/>
      <c r="G86" s="584" t="str">
        <f t="shared" si="13"/>
        <v/>
      </c>
      <c r="H86" s="584"/>
      <c r="I86" s="594" t="str">
        <f t="shared" si="17"/>
        <v/>
      </c>
      <c r="J86" s="594"/>
      <c r="K86" s="584" t="str">
        <f>IF(H86="","",H86/$F$62)</f>
        <v/>
      </c>
      <c r="L86" s="584"/>
      <c r="M86" s="50"/>
      <c r="T86" s="289"/>
      <c r="U86" s="290"/>
      <c r="V86" s="291"/>
      <c r="W86" s="291"/>
      <c r="X86" s="291"/>
      <c r="Y86" s="291"/>
      <c r="Z86" s="291"/>
      <c r="AA86" s="291"/>
      <c r="AB86" s="291"/>
      <c r="AC86" s="291"/>
      <c r="AD86" s="292"/>
    </row>
    <row r="87" spans="1:30" ht="28" customHeight="1" thickTop="1" thickBot="1">
      <c r="A87" s="2"/>
      <c r="B87" s="616" t="s">
        <v>147</v>
      </c>
      <c r="C87" s="616"/>
      <c r="D87" s="57"/>
      <c r="E87" s="57"/>
      <c r="F87" s="57"/>
      <c r="G87" s="599" t="str">
        <f t="shared" si="13"/>
        <v/>
      </c>
      <c r="H87" s="599"/>
      <c r="I87" s="599"/>
      <c r="J87" s="599"/>
      <c r="K87" s="646" t="s">
        <v>402</v>
      </c>
      <c r="L87" s="646"/>
      <c r="M87" s="47"/>
      <c r="T87" s="289"/>
      <c r="U87" s="290"/>
      <c r="V87" s="291"/>
      <c r="W87" s="291"/>
      <c r="X87" s="291"/>
      <c r="Y87" s="291"/>
      <c r="Z87" s="291"/>
      <c r="AA87" s="291"/>
      <c r="AB87" s="291"/>
      <c r="AC87" s="291"/>
      <c r="AD87" s="292"/>
    </row>
    <row r="88" spans="1:30" ht="28" customHeight="1" thickTop="1" thickBot="1">
      <c r="A88" s="2"/>
      <c r="B88" s="605" t="s">
        <v>181</v>
      </c>
      <c r="C88" s="605"/>
      <c r="D88" s="92"/>
      <c r="E88" s="591"/>
      <c r="F88" s="591"/>
      <c r="G88" s="584"/>
      <c r="H88" s="584"/>
      <c r="I88" s="594" t="str">
        <f>IF(E88="","",E88/$E$62)</f>
        <v/>
      </c>
      <c r="J88" s="594"/>
      <c r="K88" s="584"/>
      <c r="L88" s="584"/>
      <c r="M88" s="51"/>
      <c r="N88" s="293"/>
      <c r="T88" s="289"/>
      <c r="U88" s="290"/>
      <c r="V88" s="291"/>
      <c r="W88" s="291"/>
      <c r="X88" s="291"/>
      <c r="Y88" s="291"/>
      <c r="Z88" s="291"/>
      <c r="AA88" s="291"/>
      <c r="AB88" s="291"/>
      <c r="AC88" s="291"/>
      <c r="AD88" s="292"/>
    </row>
    <row r="89" spans="1:30" ht="28" customHeight="1" thickTop="1" thickBot="1">
      <c r="A89" s="2"/>
      <c r="B89" s="605" t="s">
        <v>330</v>
      </c>
      <c r="C89" s="605"/>
      <c r="D89" s="92"/>
      <c r="E89" s="591"/>
      <c r="F89" s="591"/>
      <c r="G89" s="584"/>
      <c r="H89" s="584"/>
      <c r="I89" s="594" t="str">
        <f t="shared" ref="I89:I90" si="18">IF(E89="","",E89/$E$62)</f>
        <v/>
      </c>
      <c r="J89" s="594"/>
      <c r="K89" s="584" t="str">
        <f>IF(H89="","",H89/$F$62)</f>
        <v/>
      </c>
      <c r="L89" s="584"/>
      <c r="M89" s="37"/>
      <c r="N89" s="293"/>
      <c r="T89" s="289"/>
      <c r="U89" s="290"/>
      <c r="V89" s="291"/>
      <c r="W89" s="291"/>
      <c r="X89" s="291"/>
      <c r="Y89" s="291"/>
      <c r="Z89" s="291"/>
      <c r="AA89" s="291"/>
      <c r="AB89" s="291"/>
      <c r="AC89" s="291"/>
      <c r="AD89" s="292"/>
    </row>
    <row r="90" spans="1:30" ht="28" customHeight="1" thickTop="1" thickBot="1">
      <c r="A90" s="2"/>
      <c r="B90" s="605" t="s">
        <v>182</v>
      </c>
      <c r="C90" s="605"/>
      <c r="D90" s="92"/>
      <c r="E90" s="591"/>
      <c r="F90" s="591"/>
      <c r="G90" s="584" t="str">
        <f>IF(D90="","",D90/$D$62)</f>
        <v/>
      </c>
      <c r="H90" s="584"/>
      <c r="I90" s="594" t="str">
        <f t="shared" si="18"/>
        <v/>
      </c>
      <c r="J90" s="594"/>
      <c r="K90" s="584" t="str">
        <f>IF(H90="","",H90/$F$62)</f>
        <v/>
      </c>
      <c r="L90" s="584"/>
      <c r="M90" s="51"/>
      <c r="N90" s="293"/>
      <c r="T90" s="289"/>
      <c r="U90" s="290"/>
      <c r="V90" s="291"/>
      <c r="W90" s="291"/>
      <c r="X90" s="291"/>
      <c r="Y90" s="291"/>
      <c r="Z90" s="291"/>
      <c r="AA90" s="291"/>
      <c r="AB90" s="291"/>
      <c r="AC90" s="291"/>
      <c r="AD90" s="292"/>
    </row>
    <row r="91" spans="1:30" ht="28" customHeight="1" thickTop="1" thickBot="1">
      <c r="A91" s="2"/>
      <c r="B91" s="605" t="s">
        <v>331</v>
      </c>
      <c r="C91" s="605"/>
      <c r="D91" s="92"/>
      <c r="E91" s="591"/>
      <c r="F91" s="591"/>
      <c r="G91" s="584"/>
      <c r="H91" s="584"/>
      <c r="I91" s="594" t="str">
        <f>IF(E91="","",E91/$E$62)</f>
        <v/>
      </c>
      <c r="J91" s="594"/>
      <c r="K91" s="584" t="str">
        <f>IF(H91="","",H91/$F$62)</f>
        <v/>
      </c>
      <c r="L91" s="584"/>
      <c r="M91" s="52"/>
      <c r="N91" s="293"/>
      <c r="T91" s="289"/>
      <c r="U91" s="290"/>
      <c r="V91" s="291"/>
      <c r="W91" s="291"/>
      <c r="X91" s="291"/>
      <c r="Y91" s="291"/>
      <c r="Z91" s="291"/>
      <c r="AA91" s="291"/>
      <c r="AB91" s="291"/>
      <c r="AC91" s="291"/>
      <c r="AD91" s="292"/>
    </row>
    <row r="92" spans="1:30" ht="28" customHeight="1" thickTop="1">
      <c r="A92" s="2"/>
      <c r="B92" s="636" t="s">
        <v>346</v>
      </c>
      <c r="C92" s="637"/>
      <c r="D92" s="642"/>
      <c r="E92" s="642"/>
      <c r="F92" s="642"/>
      <c r="G92" s="642"/>
      <c r="H92" s="642"/>
      <c r="I92" s="642"/>
      <c r="J92" s="642"/>
      <c r="K92" s="642"/>
      <c r="L92" s="642"/>
      <c r="M92" s="37"/>
      <c r="N92" s="293"/>
      <c r="T92" s="634"/>
      <c r="U92" s="635"/>
      <c r="V92" s="632"/>
      <c r="W92" s="632"/>
      <c r="X92" s="632"/>
      <c r="Y92" s="632"/>
      <c r="Z92" s="632"/>
      <c r="AA92" s="632"/>
      <c r="AB92" s="632"/>
      <c r="AC92" s="632"/>
      <c r="AD92" s="633"/>
    </row>
    <row r="93" spans="1:30" s="2" customFormat="1" ht="15.65" customHeight="1">
      <c r="B93" s="294"/>
      <c r="C93" s="295"/>
      <c r="D93" s="60"/>
      <c r="E93" s="60"/>
      <c r="F93" s="60"/>
      <c r="G93" s="60"/>
      <c r="H93" s="60"/>
      <c r="I93" s="60"/>
      <c r="J93" s="60"/>
      <c r="K93" s="60"/>
      <c r="L93" s="60"/>
      <c r="M93" s="37"/>
      <c r="T93" s="308"/>
      <c r="U93" s="308"/>
      <c r="V93" s="65"/>
      <c r="W93" s="65"/>
      <c r="X93" s="65"/>
      <c r="Y93" s="65"/>
      <c r="Z93" s="65"/>
      <c r="AA93" s="65"/>
      <c r="AB93" s="65"/>
      <c r="AC93" s="65"/>
      <c r="AD93" s="65"/>
    </row>
    <row r="94" spans="1:30" ht="30" customHeight="1">
      <c r="A94" s="2"/>
      <c r="B94" s="614" t="s">
        <v>1</v>
      </c>
      <c r="C94" s="614"/>
      <c r="D94" s="460"/>
      <c r="E94" s="461"/>
      <c r="F94" s="461"/>
      <c r="G94" s="461"/>
      <c r="H94" s="461"/>
      <c r="I94" s="461"/>
      <c r="J94" s="461"/>
      <c r="K94" s="461"/>
      <c r="L94" s="461"/>
      <c r="M94" s="47"/>
      <c r="T94" s="640"/>
      <c r="U94" s="640"/>
      <c r="V94" s="641"/>
      <c r="W94" s="641"/>
      <c r="X94" s="641"/>
      <c r="Y94" s="641"/>
      <c r="Z94" s="641"/>
      <c r="AA94" s="641"/>
      <c r="AB94" s="641"/>
      <c r="AC94" s="641"/>
      <c r="AD94" s="641"/>
    </row>
    <row r="95" spans="1:30" ht="30.65" customHeight="1" thickBot="1">
      <c r="A95" s="2"/>
      <c r="B95" s="82"/>
      <c r="C95" s="82"/>
      <c r="D95" s="644" t="s">
        <v>304</v>
      </c>
      <c r="E95" s="644"/>
      <c r="F95" s="644"/>
      <c r="G95" s="644"/>
      <c r="H95" s="644"/>
      <c r="I95" s="644"/>
      <c r="J95" s="644"/>
      <c r="K95" s="598" t="s">
        <v>305</v>
      </c>
      <c r="L95" s="598"/>
      <c r="M95" s="47"/>
      <c r="T95" s="287"/>
      <c r="U95" s="287"/>
      <c r="V95" s="288"/>
      <c r="W95" s="288"/>
      <c r="X95" s="288"/>
      <c r="Y95" s="288"/>
      <c r="Z95" s="288"/>
      <c r="AA95" s="288"/>
      <c r="AB95" s="288"/>
      <c r="AC95" s="288"/>
      <c r="AD95" s="288"/>
    </row>
    <row r="96" spans="1:30" ht="35.5" customHeight="1" thickBot="1">
      <c r="A96" s="2"/>
      <c r="B96" s="622" t="s">
        <v>157</v>
      </c>
      <c r="C96" s="622"/>
      <c r="D96" s="592" t="s">
        <v>306</v>
      </c>
      <c r="E96" s="593"/>
      <c r="F96" s="593"/>
      <c r="G96" s="593"/>
      <c r="H96" s="593"/>
      <c r="I96" s="593"/>
      <c r="J96" s="593"/>
      <c r="K96" s="595" t="s">
        <v>345</v>
      </c>
      <c r="L96" s="596"/>
      <c r="M96" s="2"/>
    </row>
    <row r="97" spans="1:30" ht="35.5" customHeight="1" thickTop="1" thickBot="1">
      <c r="A97" s="2"/>
      <c r="B97" s="605" t="s">
        <v>19</v>
      </c>
      <c r="C97" s="605"/>
      <c r="D97" s="579"/>
      <c r="E97" s="580"/>
      <c r="F97" s="580"/>
      <c r="G97" s="580"/>
      <c r="H97" s="580"/>
      <c r="I97" s="580"/>
      <c r="J97" s="580"/>
      <c r="K97" s="588"/>
      <c r="L97" s="589"/>
      <c r="M97" s="2"/>
    </row>
    <row r="98" spans="1:30" ht="35.5" customHeight="1" thickTop="1" thickBot="1">
      <c r="A98" s="2"/>
      <c r="B98" s="605" t="s">
        <v>21</v>
      </c>
      <c r="C98" s="605"/>
      <c r="D98" s="643"/>
      <c r="E98" s="588"/>
      <c r="F98" s="588"/>
      <c r="G98" s="588"/>
      <c r="H98" s="588"/>
      <c r="I98" s="588"/>
      <c r="J98" s="588"/>
      <c r="K98" s="580"/>
      <c r="L98" s="582"/>
      <c r="M98" s="2"/>
    </row>
    <row r="99" spans="1:30" ht="35.5" customHeight="1" thickTop="1" thickBot="1">
      <c r="A99" s="2"/>
      <c r="B99" s="605" t="s">
        <v>20</v>
      </c>
      <c r="C99" s="605"/>
      <c r="D99" s="579"/>
      <c r="E99" s="580"/>
      <c r="F99" s="580"/>
      <c r="G99" s="580"/>
      <c r="H99" s="580"/>
      <c r="I99" s="580"/>
      <c r="J99" s="580"/>
      <c r="K99" s="581"/>
      <c r="L99" s="585"/>
      <c r="M99" s="2"/>
    </row>
    <row r="100" spans="1:30" ht="35.5" customHeight="1" thickTop="1" thickBot="1">
      <c r="A100" s="2"/>
      <c r="B100" s="605" t="s">
        <v>22</v>
      </c>
      <c r="C100" s="605"/>
      <c r="D100" s="579"/>
      <c r="E100" s="580"/>
      <c r="F100" s="580"/>
      <c r="G100" s="580"/>
      <c r="H100" s="580"/>
      <c r="I100" s="580"/>
      <c r="J100" s="580"/>
      <c r="K100" s="586"/>
      <c r="L100" s="587"/>
      <c r="M100" s="2"/>
    </row>
    <row r="101" spans="1:30" ht="35.5" customHeight="1" thickTop="1">
      <c r="A101" s="2"/>
      <c r="B101" s="620" t="s">
        <v>346</v>
      </c>
      <c r="C101" s="621"/>
      <c r="D101" s="643"/>
      <c r="E101" s="588"/>
      <c r="F101" s="588"/>
      <c r="G101" s="588"/>
      <c r="H101" s="588"/>
      <c r="I101" s="588"/>
      <c r="J101" s="588"/>
      <c r="K101" s="588"/>
      <c r="L101" s="589"/>
      <c r="M101" s="2"/>
    </row>
    <row r="102" spans="1:30" s="2" customFormat="1" ht="16" customHeight="1">
      <c r="B102" s="294"/>
      <c r="C102" s="295"/>
      <c r="D102" s="60"/>
      <c r="E102" s="60"/>
      <c r="F102" s="60"/>
      <c r="G102" s="60"/>
      <c r="H102" s="60"/>
      <c r="I102" s="60"/>
      <c r="J102" s="60"/>
      <c r="K102" s="60"/>
      <c r="L102" s="60"/>
    </row>
    <row r="103" spans="1:30" ht="25" customHeight="1">
      <c r="A103" s="2"/>
      <c r="B103" s="614" t="s">
        <v>8</v>
      </c>
      <c r="C103" s="614"/>
      <c r="D103" s="465" t="s">
        <v>666</v>
      </c>
      <c r="E103" s="461"/>
      <c r="F103" s="461"/>
      <c r="G103" s="461"/>
      <c r="H103" s="461"/>
      <c r="I103" s="461"/>
      <c r="J103" s="461"/>
      <c r="K103" s="461"/>
      <c r="L103" s="461"/>
      <c r="M103" s="47"/>
      <c r="T103" s="640"/>
      <c r="U103" s="640"/>
      <c r="V103" s="641"/>
      <c r="W103" s="641"/>
      <c r="X103" s="641"/>
      <c r="Y103" s="641"/>
      <c r="Z103" s="641"/>
      <c r="AA103" s="641"/>
      <c r="AB103" s="641"/>
      <c r="AC103" s="641"/>
      <c r="AD103" s="641"/>
    </row>
    <row r="104" spans="1:30" ht="43.5" customHeight="1">
      <c r="A104" s="2"/>
      <c r="B104" s="619" t="s">
        <v>26</v>
      </c>
      <c r="C104" s="619"/>
      <c r="D104" s="597" t="s">
        <v>161</v>
      </c>
      <c r="E104" s="597"/>
      <c r="F104" s="597"/>
      <c r="G104" s="597" t="s">
        <v>162</v>
      </c>
      <c r="H104" s="597"/>
      <c r="I104" s="598" t="s">
        <v>366</v>
      </c>
      <c r="J104" s="598"/>
      <c r="K104" s="597" t="s">
        <v>334</v>
      </c>
      <c r="L104" s="597"/>
      <c r="M104" s="2"/>
    </row>
    <row r="105" spans="1:30" ht="28" customHeight="1" thickBot="1">
      <c r="A105" s="2"/>
      <c r="B105" s="623" t="s">
        <v>307</v>
      </c>
      <c r="C105" s="623"/>
      <c r="D105" s="583" t="s">
        <v>344</v>
      </c>
      <c r="E105" s="581"/>
      <c r="F105" s="581"/>
      <c r="G105" s="581"/>
      <c r="H105" s="581"/>
      <c r="I105" s="581"/>
      <c r="J105" s="581"/>
      <c r="K105" s="581" t="s">
        <v>343</v>
      </c>
      <c r="L105" s="585"/>
      <c r="M105" s="2"/>
    </row>
    <row r="106" spans="1:30" ht="28" customHeight="1" thickTop="1" thickBot="1">
      <c r="A106" s="2"/>
      <c r="B106" s="624" t="s">
        <v>222</v>
      </c>
      <c r="C106" s="624"/>
      <c r="D106" s="579"/>
      <c r="E106" s="580"/>
      <c r="F106" s="580"/>
      <c r="G106" s="580"/>
      <c r="H106" s="580"/>
      <c r="I106" s="580"/>
      <c r="J106" s="580"/>
      <c r="K106" s="580"/>
      <c r="L106" s="582"/>
      <c r="M106" s="2"/>
    </row>
    <row r="107" spans="1:30" ht="28" customHeight="1" thickTop="1" thickBot="1">
      <c r="A107" s="2"/>
      <c r="B107" s="624" t="s">
        <v>223</v>
      </c>
      <c r="C107" s="624"/>
      <c r="D107" s="579"/>
      <c r="E107" s="580"/>
      <c r="F107" s="580"/>
      <c r="G107" s="580"/>
      <c r="H107" s="580"/>
      <c r="I107" s="580"/>
      <c r="J107" s="580"/>
      <c r="K107" s="580"/>
      <c r="L107" s="582"/>
      <c r="M107" s="2"/>
    </row>
    <row r="108" spans="1:30" ht="28" customHeight="1" thickTop="1" thickBot="1">
      <c r="A108" s="2"/>
      <c r="B108" s="624" t="s">
        <v>43</v>
      </c>
      <c r="C108" s="624"/>
      <c r="D108" s="579"/>
      <c r="E108" s="580"/>
      <c r="F108" s="580"/>
      <c r="G108" s="580"/>
      <c r="H108" s="580"/>
      <c r="I108" s="580"/>
      <c r="J108" s="580"/>
      <c r="K108" s="580"/>
      <c r="L108" s="582"/>
      <c r="M108" s="2"/>
    </row>
    <row r="109" spans="1:30" ht="28" customHeight="1" thickTop="1" thickBot="1">
      <c r="A109" s="2"/>
      <c r="B109" s="624" t="s">
        <v>12</v>
      </c>
      <c r="C109" s="624"/>
      <c r="D109" s="579"/>
      <c r="E109" s="580"/>
      <c r="F109" s="580"/>
      <c r="G109" s="580"/>
      <c r="H109" s="580"/>
      <c r="I109" s="580"/>
      <c r="J109" s="580"/>
      <c r="K109" s="580"/>
      <c r="L109" s="582"/>
      <c r="M109" s="2"/>
    </row>
    <row r="110" spans="1:30" ht="28" customHeight="1" thickTop="1" thickBot="1">
      <c r="A110" s="2"/>
      <c r="B110" s="624" t="s">
        <v>308</v>
      </c>
      <c r="C110" s="624"/>
      <c r="D110" s="579"/>
      <c r="E110" s="580"/>
      <c r="F110" s="580"/>
      <c r="G110" s="580"/>
      <c r="H110" s="580"/>
      <c r="I110" s="580"/>
      <c r="J110" s="580"/>
      <c r="K110" s="580"/>
      <c r="L110" s="582"/>
      <c r="M110" s="2"/>
    </row>
    <row r="111" spans="1:30" ht="28" customHeight="1" thickTop="1" thickBot="1">
      <c r="A111" s="2"/>
      <c r="B111" s="624" t="s">
        <v>309</v>
      </c>
      <c r="C111" s="624"/>
      <c r="D111" s="579"/>
      <c r="E111" s="580"/>
      <c r="F111" s="580"/>
      <c r="G111" s="580"/>
      <c r="H111" s="580"/>
      <c r="I111" s="580"/>
      <c r="J111" s="580"/>
      <c r="K111" s="580"/>
      <c r="L111" s="582"/>
      <c r="M111" s="2"/>
    </row>
    <row r="112" spans="1:30" ht="28" customHeight="1" thickTop="1" thickBot="1">
      <c r="A112" s="2"/>
      <c r="B112" s="638" t="s">
        <v>412</v>
      </c>
      <c r="C112" s="639"/>
      <c r="D112" s="579"/>
      <c r="E112" s="580"/>
      <c r="F112" s="580"/>
      <c r="G112" s="582"/>
      <c r="H112" s="579"/>
      <c r="I112" s="582"/>
      <c r="J112" s="579"/>
      <c r="K112" s="582"/>
      <c r="L112" s="590"/>
      <c r="M112" s="2"/>
    </row>
    <row r="113" spans="1:13" ht="28" customHeight="1" thickTop="1" thickBot="1">
      <c r="A113" s="2"/>
      <c r="B113" s="638" t="s">
        <v>412</v>
      </c>
      <c r="C113" s="639"/>
      <c r="D113" s="579"/>
      <c r="E113" s="580"/>
      <c r="F113" s="580"/>
      <c r="G113" s="580"/>
      <c r="H113" s="580"/>
      <c r="I113" s="580"/>
      <c r="J113" s="580"/>
      <c r="K113" s="580"/>
      <c r="L113" s="582"/>
      <c r="M113" s="2"/>
    </row>
    <row r="114" spans="1:13" ht="28" customHeight="1" thickTop="1" thickBot="1">
      <c r="A114" s="2"/>
      <c r="B114" s="636" t="s">
        <v>412</v>
      </c>
      <c r="C114" s="637"/>
      <c r="D114" s="579"/>
      <c r="E114" s="580"/>
      <c r="F114" s="580"/>
      <c r="G114" s="580"/>
      <c r="H114" s="580"/>
      <c r="I114" s="580"/>
      <c r="J114" s="580"/>
      <c r="K114" s="580"/>
      <c r="L114" s="582"/>
      <c r="M114" s="2"/>
    </row>
    <row r="115" spans="1:13" ht="15" thickTop="1">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ht="22" customHeight="1">
      <c r="A118" s="2"/>
      <c r="B118" s="2"/>
      <c r="C118" s="2"/>
      <c r="D118" s="2"/>
      <c r="E118" s="2"/>
      <c r="F118" s="2"/>
      <c r="G118" s="2"/>
      <c r="H118" s="2"/>
      <c r="I118" s="2"/>
      <c r="J118" s="2"/>
      <c r="K118" s="2"/>
      <c r="L118" s="265" t="s">
        <v>744</v>
      </c>
      <c r="M118" s="2"/>
    </row>
    <row r="119" spans="1:13">
      <c r="A119" s="2"/>
      <c r="B119" s="2"/>
      <c r="C119" s="2"/>
      <c r="D119" s="2"/>
      <c r="E119" s="2"/>
      <c r="F119" s="2"/>
      <c r="G119" s="2"/>
      <c r="H119" s="2"/>
      <c r="I119" s="2"/>
      <c r="J119" s="2"/>
      <c r="K119" s="2"/>
      <c r="L119" s="2"/>
      <c r="M119" s="2"/>
    </row>
    <row r="120" spans="1:13" s="2" customFormat="1"/>
    <row r="121" spans="1:13" s="2" customFormat="1"/>
    <row r="122" spans="1:13" s="2" customFormat="1"/>
    <row r="123" spans="1:13" s="2" customFormat="1"/>
    <row r="124" spans="1:13" s="2" customFormat="1"/>
    <row r="125" spans="1:13" s="2" customFormat="1"/>
    <row r="126" spans="1:13" s="2" customFormat="1"/>
    <row r="127" spans="1:13" s="2" customFormat="1"/>
    <row r="128" spans="1:13" s="2" customFormat="1"/>
    <row r="129" spans="2:7" s="2" customFormat="1"/>
    <row r="130" spans="2:7" s="2" customFormat="1" ht="18.5">
      <c r="B130" s="617"/>
      <c r="C130" s="617"/>
      <c r="D130" s="618"/>
      <c r="E130" s="618"/>
      <c r="F130" s="618"/>
      <c r="G130" s="618"/>
    </row>
    <row r="131" spans="2:7" s="2" customFormat="1"/>
    <row r="132" spans="2:7" s="2" customFormat="1"/>
    <row r="133" spans="2:7" s="2" customFormat="1"/>
    <row r="134" spans="2:7" s="2" customFormat="1"/>
    <row r="135" spans="2:7" s="2" customFormat="1"/>
    <row r="136" spans="2:7" s="2" customFormat="1"/>
    <row r="137" spans="2:7" s="2" customFormat="1"/>
    <row r="138" spans="2:7" s="2" customFormat="1"/>
    <row r="139" spans="2:7" s="2" customFormat="1"/>
    <row r="140" spans="2:7" s="2" customFormat="1"/>
    <row r="141" spans="2:7" s="2" customFormat="1"/>
    <row r="142" spans="2:7" s="2" customFormat="1"/>
    <row r="143" spans="2:7" s="2" customFormat="1"/>
    <row r="144" spans="2:7"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sheetData>
  <sheetProtection algorithmName="SHA-256" hashValue="MZYqAlAJDNVg4v2UNe2e+RNdbj0WurK5VTAWM4HEIqo=" saltValue="R1qpPUG+zn+3SBaCD0kcLw==" spinCount="100000" sheet="1" formatRows="0"/>
  <dataConsolidate/>
  <mergeCells count="352">
    <mergeCell ref="B70:C70"/>
    <mergeCell ref="B76:C76"/>
    <mergeCell ref="K68:L68"/>
    <mergeCell ref="G66:H66"/>
    <mergeCell ref="E71:F71"/>
    <mergeCell ref="E72:F72"/>
    <mergeCell ref="B71:C71"/>
    <mergeCell ref="B72:C72"/>
    <mergeCell ref="B74:C74"/>
    <mergeCell ref="K66:L66"/>
    <mergeCell ref="K67:L67"/>
    <mergeCell ref="E74:F74"/>
    <mergeCell ref="G76:H76"/>
    <mergeCell ref="B69:C69"/>
    <mergeCell ref="B4:L4"/>
    <mergeCell ref="B48:C48"/>
    <mergeCell ref="G48:H48"/>
    <mergeCell ref="I48:J48"/>
    <mergeCell ref="B49:C49"/>
    <mergeCell ref="E49:F49"/>
    <mergeCell ref="G49:H49"/>
    <mergeCell ref="I49:J49"/>
    <mergeCell ref="G37:H37"/>
    <mergeCell ref="I37:J37"/>
    <mergeCell ref="G38:H38"/>
    <mergeCell ref="I38:J38"/>
    <mergeCell ref="G39:H39"/>
    <mergeCell ref="E45:F45"/>
    <mergeCell ref="G45:H45"/>
    <mergeCell ref="I45:J45"/>
    <mergeCell ref="K34:L34"/>
    <mergeCell ref="B45:C45"/>
    <mergeCell ref="B46:C46"/>
    <mergeCell ref="B47:C47"/>
    <mergeCell ref="B41:C41"/>
    <mergeCell ref="B5:L5"/>
    <mergeCell ref="B6:L6"/>
    <mergeCell ref="B8:L8"/>
    <mergeCell ref="B77:C77"/>
    <mergeCell ref="B73:C73"/>
    <mergeCell ref="G67:H67"/>
    <mergeCell ref="B53:C53"/>
    <mergeCell ref="I63:J63"/>
    <mergeCell ref="I64:J64"/>
    <mergeCell ref="I66:J66"/>
    <mergeCell ref="B54:C54"/>
    <mergeCell ref="B55:C55"/>
    <mergeCell ref="B56:C56"/>
    <mergeCell ref="B75:C75"/>
    <mergeCell ref="E75:F75"/>
    <mergeCell ref="E76:F76"/>
    <mergeCell ref="E77:F77"/>
    <mergeCell ref="I55:J55"/>
    <mergeCell ref="I56:J56"/>
    <mergeCell ref="E57:F57"/>
    <mergeCell ref="G57:H57"/>
    <mergeCell ref="I57:J57"/>
    <mergeCell ref="G68:H68"/>
    <mergeCell ref="G62:J62"/>
    <mergeCell ref="D65:J65"/>
    <mergeCell ref="E60:F60"/>
    <mergeCell ref="G60:H60"/>
    <mergeCell ref="E54:F54"/>
    <mergeCell ref="G54:H54"/>
    <mergeCell ref="I54:J54"/>
    <mergeCell ref="E55:F55"/>
    <mergeCell ref="K63:L63"/>
    <mergeCell ref="K65:L65"/>
    <mergeCell ref="E56:F56"/>
    <mergeCell ref="G56:H56"/>
    <mergeCell ref="E69:F69"/>
    <mergeCell ref="I68:J68"/>
    <mergeCell ref="E68:F68"/>
    <mergeCell ref="G63:H63"/>
    <mergeCell ref="G64:H64"/>
    <mergeCell ref="E62:F62"/>
    <mergeCell ref="G55:H55"/>
    <mergeCell ref="I60:J60"/>
    <mergeCell ref="K62:L62"/>
    <mergeCell ref="K64:L64"/>
    <mergeCell ref="E66:F66"/>
    <mergeCell ref="E67:F67"/>
    <mergeCell ref="K61:L61"/>
    <mergeCell ref="K60:L60"/>
    <mergeCell ref="I67:J67"/>
    <mergeCell ref="G77:H77"/>
    <mergeCell ref="G87:H87"/>
    <mergeCell ref="K70:L70"/>
    <mergeCell ref="K73:L73"/>
    <mergeCell ref="K78:L78"/>
    <mergeCell ref="I72:J72"/>
    <mergeCell ref="K69:L69"/>
    <mergeCell ref="K81:L81"/>
    <mergeCell ref="K83:L83"/>
    <mergeCell ref="K84:L84"/>
    <mergeCell ref="G69:H69"/>
    <mergeCell ref="G70:H70"/>
    <mergeCell ref="G71:H71"/>
    <mergeCell ref="G72:H72"/>
    <mergeCell ref="G73:H73"/>
    <mergeCell ref="G74:H74"/>
    <mergeCell ref="G75:H75"/>
    <mergeCell ref="I69:J69"/>
    <mergeCell ref="I70:J70"/>
    <mergeCell ref="I71:J71"/>
    <mergeCell ref="I73:J73"/>
    <mergeCell ref="K79:L79"/>
    <mergeCell ref="K80:L80"/>
    <mergeCell ref="K85:L85"/>
    <mergeCell ref="K86:L86"/>
    <mergeCell ref="K87:L87"/>
    <mergeCell ref="I81:J81"/>
    <mergeCell ref="K74:L74"/>
    <mergeCell ref="K75:L75"/>
    <mergeCell ref="K76:L76"/>
    <mergeCell ref="K77:L77"/>
    <mergeCell ref="I76:J76"/>
    <mergeCell ref="I77:J77"/>
    <mergeCell ref="I78:J78"/>
    <mergeCell ref="I79:J79"/>
    <mergeCell ref="I80:J80"/>
    <mergeCell ref="I74:J74"/>
    <mergeCell ref="I75:J75"/>
    <mergeCell ref="I86:J86"/>
    <mergeCell ref="I87:J87"/>
    <mergeCell ref="I82:J82"/>
    <mergeCell ref="I83:J83"/>
    <mergeCell ref="I84:J84"/>
    <mergeCell ref="I85:J85"/>
    <mergeCell ref="B50:C50"/>
    <mergeCell ref="B52:C52"/>
    <mergeCell ref="B66:C66"/>
    <mergeCell ref="B44:C44"/>
    <mergeCell ref="B57:C57"/>
    <mergeCell ref="B51:C51"/>
    <mergeCell ref="B67:C67"/>
    <mergeCell ref="B68:C68"/>
    <mergeCell ref="B61:C61"/>
    <mergeCell ref="B86:C86"/>
    <mergeCell ref="G81:H81"/>
    <mergeCell ref="G82:H82"/>
    <mergeCell ref="G83:H83"/>
    <mergeCell ref="G84:H84"/>
    <mergeCell ref="G85:H85"/>
    <mergeCell ref="G86:H86"/>
    <mergeCell ref="B78:C78"/>
    <mergeCell ref="B83:C83"/>
    <mergeCell ref="B84:C84"/>
    <mergeCell ref="G78:H78"/>
    <mergeCell ref="G79:H79"/>
    <mergeCell ref="G80:H80"/>
    <mergeCell ref="E80:F80"/>
    <mergeCell ref="E81:F81"/>
    <mergeCell ref="E83:F83"/>
    <mergeCell ref="E84:F84"/>
    <mergeCell ref="B82:C82"/>
    <mergeCell ref="B79:C79"/>
    <mergeCell ref="B80:C80"/>
    <mergeCell ref="B81:C81"/>
    <mergeCell ref="E79:F79"/>
    <mergeCell ref="V92:AD92"/>
    <mergeCell ref="T92:U92"/>
    <mergeCell ref="B114:C114"/>
    <mergeCell ref="B113:C113"/>
    <mergeCell ref="B112:C112"/>
    <mergeCell ref="B100:C100"/>
    <mergeCell ref="B92:C92"/>
    <mergeCell ref="T94:U94"/>
    <mergeCell ref="V94:AD94"/>
    <mergeCell ref="T103:U103"/>
    <mergeCell ref="V103:AD103"/>
    <mergeCell ref="B97:C97"/>
    <mergeCell ref="B109:C109"/>
    <mergeCell ref="B110:C110"/>
    <mergeCell ref="D92:L92"/>
    <mergeCell ref="D104:F104"/>
    <mergeCell ref="D97:J97"/>
    <mergeCell ref="D98:J98"/>
    <mergeCell ref="D99:J99"/>
    <mergeCell ref="D100:J100"/>
    <mergeCell ref="D101:J101"/>
    <mergeCell ref="D95:J95"/>
    <mergeCell ref="K95:L95"/>
    <mergeCell ref="B103:C103"/>
    <mergeCell ref="V65:AD65"/>
    <mergeCell ref="B63:C63"/>
    <mergeCell ref="B65:C65"/>
    <mergeCell ref="T65:U65"/>
    <mergeCell ref="D26:L26"/>
    <mergeCell ref="B26:C26"/>
    <mergeCell ref="B62:C62"/>
    <mergeCell ref="B28:L28"/>
    <mergeCell ref="B27:L27"/>
    <mergeCell ref="B64:C64"/>
    <mergeCell ref="D31:L31"/>
    <mergeCell ref="B42:C42"/>
    <mergeCell ref="B43:C43"/>
    <mergeCell ref="E64:F64"/>
    <mergeCell ref="E44:F44"/>
    <mergeCell ref="G44:H44"/>
    <mergeCell ref="I44:J44"/>
    <mergeCell ref="I39:J39"/>
    <mergeCell ref="E47:F47"/>
    <mergeCell ref="B36:C36"/>
    <mergeCell ref="B37:C37"/>
    <mergeCell ref="B38:C38"/>
    <mergeCell ref="B39:C39"/>
    <mergeCell ref="B40:C40"/>
    <mergeCell ref="D15:L15"/>
    <mergeCell ref="B15:C15"/>
    <mergeCell ref="B16:C16"/>
    <mergeCell ref="D16:L16"/>
    <mergeCell ref="B11:D11"/>
    <mergeCell ref="B14:C14"/>
    <mergeCell ref="F9:H9"/>
    <mergeCell ref="B7:L7"/>
    <mergeCell ref="B13:C13"/>
    <mergeCell ref="B9:E9"/>
    <mergeCell ref="D13:L13"/>
    <mergeCell ref="B12:C12"/>
    <mergeCell ref="B89:C89"/>
    <mergeCell ref="B87:C87"/>
    <mergeCell ref="B85:C85"/>
    <mergeCell ref="B130:C130"/>
    <mergeCell ref="D130:G130"/>
    <mergeCell ref="B104:C104"/>
    <mergeCell ref="B88:C88"/>
    <mergeCell ref="B101:C101"/>
    <mergeCell ref="B96:C96"/>
    <mergeCell ref="B90:C90"/>
    <mergeCell ref="B94:C94"/>
    <mergeCell ref="B105:C105"/>
    <mergeCell ref="B111:C111"/>
    <mergeCell ref="B98:C98"/>
    <mergeCell ref="B99:C99"/>
    <mergeCell ref="B106:C106"/>
    <mergeCell ref="B91:C91"/>
    <mergeCell ref="G91:H91"/>
    <mergeCell ref="B107:C107"/>
    <mergeCell ref="B108:C108"/>
    <mergeCell ref="D114:F114"/>
    <mergeCell ref="E85:F85"/>
    <mergeCell ref="E86:F86"/>
    <mergeCell ref="G88:H88"/>
    <mergeCell ref="B32:C32"/>
    <mergeCell ref="E33:F33"/>
    <mergeCell ref="G33:H33"/>
    <mergeCell ref="I33:J33"/>
    <mergeCell ref="K33:L33"/>
    <mergeCell ref="B35:C35"/>
    <mergeCell ref="B17:C17"/>
    <mergeCell ref="B22:C22"/>
    <mergeCell ref="B25:C25"/>
    <mergeCell ref="B29:H29"/>
    <mergeCell ref="D20:L20"/>
    <mergeCell ref="B19:C19"/>
    <mergeCell ref="D17:L17"/>
    <mergeCell ref="B18:C18"/>
    <mergeCell ref="D22:L22"/>
    <mergeCell ref="D19:L19"/>
    <mergeCell ref="B21:C21"/>
    <mergeCell ref="B23:C23"/>
    <mergeCell ref="B20:C20"/>
    <mergeCell ref="D21:L21"/>
    <mergeCell ref="B24:C24"/>
    <mergeCell ref="D24:L24"/>
    <mergeCell ref="D25:L25"/>
    <mergeCell ref="B34:C34"/>
    <mergeCell ref="G40:H40"/>
    <mergeCell ref="I40:J40"/>
    <mergeCell ref="G43:H43"/>
    <mergeCell ref="I43:J43"/>
    <mergeCell ref="G47:H47"/>
    <mergeCell ref="I47:J47"/>
    <mergeCell ref="E52:F52"/>
    <mergeCell ref="G52:H52"/>
    <mergeCell ref="I52:J52"/>
    <mergeCell ref="E50:F50"/>
    <mergeCell ref="G50:H50"/>
    <mergeCell ref="I50:J50"/>
    <mergeCell ref="E51:F51"/>
    <mergeCell ref="G51:H51"/>
    <mergeCell ref="I51:J51"/>
    <mergeCell ref="E46:F46"/>
    <mergeCell ref="G46:H46"/>
    <mergeCell ref="I46:J46"/>
    <mergeCell ref="G41:H41"/>
    <mergeCell ref="I41:J41"/>
    <mergeCell ref="E43:F43"/>
    <mergeCell ref="D108:F108"/>
    <mergeCell ref="D109:F109"/>
    <mergeCell ref="D110:F110"/>
    <mergeCell ref="D111:F111"/>
    <mergeCell ref="D112:F112"/>
    <mergeCell ref="K88:L88"/>
    <mergeCell ref="K89:L89"/>
    <mergeCell ref="E88:F88"/>
    <mergeCell ref="E89:F89"/>
    <mergeCell ref="D96:J96"/>
    <mergeCell ref="E90:F90"/>
    <mergeCell ref="E91:F91"/>
    <mergeCell ref="I88:J88"/>
    <mergeCell ref="I89:J89"/>
    <mergeCell ref="I90:J90"/>
    <mergeCell ref="K96:L96"/>
    <mergeCell ref="I91:J91"/>
    <mergeCell ref="K90:L90"/>
    <mergeCell ref="K91:L91"/>
    <mergeCell ref="K98:L98"/>
    <mergeCell ref="G104:H104"/>
    <mergeCell ref="I104:J104"/>
    <mergeCell ref="K104:L104"/>
    <mergeCell ref="G89:H89"/>
    <mergeCell ref="G90:H90"/>
    <mergeCell ref="K99:L99"/>
    <mergeCell ref="K100:L100"/>
    <mergeCell ref="K101:L101"/>
    <mergeCell ref="K97:L97"/>
    <mergeCell ref="K114:L114"/>
    <mergeCell ref="K105:L105"/>
    <mergeCell ref="K106:L106"/>
    <mergeCell ref="K107:L107"/>
    <mergeCell ref="K108:L108"/>
    <mergeCell ref="K109:L109"/>
    <mergeCell ref="K110:L110"/>
    <mergeCell ref="K111:L111"/>
    <mergeCell ref="K113:L113"/>
    <mergeCell ref="K112:L112"/>
    <mergeCell ref="D113:F113"/>
    <mergeCell ref="G113:H113"/>
    <mergeCell ref="G114:H114"/>
    <mergeCell ref="I105:J105"/>
    <mergeCell ref="I106:J106"/>
    <mergeCell ref="I107:J107"/>
    <mergeCell ref="I108:J108"/>
    <mergeCell ref="I109:J109"/>
    <mergeCell ref="I110:J110"/>
    <mergeCell ref="I111:J111"/>
    <mergeCell ref="I113:J113"/>
    <mergeCell ref="I114:J114"/>
    <mergeCell ref="G105:H105"/>
    <mergeCell ref="G106:H106"/>
    <mergeCell ref="G107:H107"/>
    <mergeCell ref="G108:H108"/>
    <mergeCell ref="G109:H109"/>
    <mergeCell ref="G110:H110"/>
    <mergeCell ref="G111:H111"/>
    <mergeCell ref="G112:H112"/>
    <mergeCell ref="I112:J112"/>
    <mergeCell ref="D105:F105"/>
    <mergeCell ref="D106:F106"/>
    <mergeCell ref="D107:F107"/>
  </mergeCells>
  <phoneticPr fontId="20" type="noConversion"/>
  <conditionalFormatting sqref="B105:B111">
    <cfRule type="containsText" dxfId="241" priority="4" operator="containsText" text="Please select ">
      <formula>NOT(ISERROR(SEARCH("Please select ",B105)))</formula>
    </cfRule>
  </conditionalFormatting>
  <conditionalFormatting sqref="D13:L13 D15:L17 E18:L18 D19:L22 E23:L23 D24:L26">
    <cfRule type="containsText" dxfId="240" priority="6" operator="containsText" text="Please select ">
      <formula>NOT(ISERROR(SEARCH("Please select ",D13)))</formula>
    </cfRule>
  </conditionalFormatting>
  <dataValidations xWindow="375" yWindow="604" count="43">
    <dataValidation allowBlank="1" showInputMessage="1" showErrorMessage="1" prompt="The total number of workers by employment status (FTE and headcount)" sqref="B65:C65" xr:uid="{00000000-0002-0000-0400-000000000000}"/>
    <dataValidation allowBlank="1" showErrorMessage="1" sqref="B88:C91 G67:G73 E68:E72 L88:L91 F63 B4:L4 C5:L6 B5:B7 J63:J64 G62:G64 D105:D114 K96:K102 G78 G82:G91 D61:D74 G37:G41 F70 D76:D91 B54:C56 E64 B83:C86 B78:C81 B75:D75 B96:C98 L74:L77 B43:C47 B49:C52 L79:L81 E54:E58 J37:J41 L83:L86 B71:C71 G105:G114 D34:D58 E43:E47 J66:J91 G43:G52 L62 L64 L66:L69 H74:H77 G54:G58 E49:E52 I43:I47 J48 I49:I52 I54:I58 H79:H81 B34:C35 B37:C40" xr:uid="{00000000-0002-0000-0400-000001000000}"/>
    <dataValidation allowBlank="1" showInputMessage="1" showErrorMessage="1" prompt="A system that maintains data on recruitment processes and outcomes (such as the number of applicants per position advertised, length of time to recruit a worker, and percentage of offers made that are accepted)." sqref="B19:C19" xr:uid="{00000000-0002-0000-0400-000002000000}"/>
    <dataValidation allowBlank="1" showErrorMessage="1" prompt="By role type, for each advertising campaign you run, how many enquiries do you receive on average? Is there a role type or location that performs better or worse than others?" sqref="T62:U64" xr:uid="{00000000-0002-0000-0400-000003000000}"/>
    <dataValidation allowBlank="1" showInputMessage="1" showErrorMessage="1" prompt="By role type, for each advertising campaign you run, how many applications do you receive on average? Is there a role type or location that performs better or worse than others?" sqref="T65:U72" xr:uid="{00000000-0002-0000-0400-000004000000}"/>
    <dataValidation allowBlank="1" showInputMessage="1" showErrorMessage="1" prompt="By role type, for each advertising campaign you run, how many applicants that are appropriate qualified/experienced do you receive on average? Is there a role type or location that performs better or worse than others?" sqref="T73:U77" xr:uid="{00000000-0002-0000-0400-000005000000}"/>
    <dataValidation allowBlank="1" showInputMessage="1" showErrorMessage="1" prompt="Please input any additional indicators that may important for your organisation to consider regarding Attraction._x000a_" sqref="T92:U93" xr:uid="{00000000-0002-0000-0400-000006000000}"/>
    <dataValidation allowBlank="1" showInputMessage="1" showErrorMessage="1" prompt="The proportion of job offers made that are accepted by applicants. For more information visit the appendix. " sqref="B100:C100" xr:uid="{00000000-0002-0000-0400-000007000000}"/>
    <dataValidation allowBlank="1" showInputMessage="1" showErrorMessage="1" prompt="The percentage of workers who stayed with the organisation during the reporting period. You may also want to consider this analysis by other variables such as employment status or location. For more information, visit the appendix. " sqref="G104" xr:uid="{00000000-0002-0000-0400-000008000000}"/>
    <dataValidation allowBlank="1" showInputMessage="1" showErrorMessage="1" prompt="The average number of years that workers have worked for the organisation. For more information visit the appendix. _x000a__x000a_You may also want to consider this analysis by other variables such as employment status or location." sqref="D104:F104" xr:uid="{00000000-0002-0000-0400-000009000000}"/>
    <dataValidation allowBlank="1" showInputMessage="1" showErrorMessage="1" prompt="Online ratings systems such as Indeed, Glassdoor and LinkedIn can provide information on worker and external views of the organisation. _x000a_" sqref="B20:C20" xr:uid="{00000000-0002-0000-0400-00000A000000}"/>
    <dataValidation allowBlank="1" showErrorMessage="1" prompt="_x000a_" sqref="B72:C74 B76:C77" xr:uid="{00000000-0002-0000-0400-00000B000000}"/>
    <dataValidation allowBlank="1" showInputMessage="1" showErrorMessage="1" prompt="System that maintains worker records and supports payroll and HR-related tasks." sqref="B15:C15" xr:uid="{00000000-0002-0000-0400-00000C000000}"/>
    <dataValidation allowBlank="1" showInputMessage="1" showErrorMessage="1" prompt="Data collected on the number and type of enquiries made in relation to a job advertisement. This can be informally collected by human resources or administrative team. More information can be found in the Appendix. _x000a_" sqref="B19:C19" xr:uid="{00000000-0002-0000-0400-00000D000000}"/>
    <dataValidation allowBlank="1" showInputMessage="1" showErrorMessage="1" prompt="The total number of NDIS workforce by headcount (the total number of people working in the organisation) and by full time equivalent (the total number of full-time equivalent workers in the organisation). Visit the appendix for more information. " sqref="B62:C62" xr:uid="{00000000-0002-0000-0400-00000E000000}"/>
    <dataValidation allowBlank="1" showErrorMessage="1" prompt="The number of  employees directly employed by the organisation at any one point in time." sqref="B61" xr:uid="{00000000-0002-0000-0400-00000F000000}"/>
    <dataValidation allowBlank="1" showInputMessage="1" showErrorMessage="1" prompt="The average number of days between the day a job advertisement is posted and the day an offer is accepted. For more information visit the appendix. " sqref="B99:C99" xr:uid="{00000000-0002-0000-0400-000010000000}"/>
    <dataValidation allowBlank="1" showInputMessage="1" showErrorMessage="1" prompt="Average number of days between the day a formal request is made to recruit a new worker and the day an offer is accepted for internal and external hires. Are there some role types or locations that perform better or worse than others?" sqref="T78:U91 T48:U52" xr:uid="{00000000-0002-0000-0400-000011000000}"/>
    <dataValidation allowBlank="1" showInputMessage="1" showErrorMessage="1" prompt="The total number of workers who choose to identify with one or more of the categories below." sqref="B87:C87" xr:uid="{00000000-0002-0000-0400-000012000000}"/>
    <dataValidation allowBlank="1" showInputMessage="1" showErrorMessage="1" prompt="The total number of employees with ongoing employment (FTE and headcount)._x000a_" sqref="B66:C66" xr:uid="{00000000-0002-0000-0400-000013000000}"/>
    <dataValidation allowBlank="1" showInputMessage="1" showErrorMessage="1" prompt="The total number of contractors (FTE and headcount)." sqref="B69:C69" xr:uid="{00000000-0002-0000-0400-000014000000}"/>
    <dataValidation allowBlank="1" showInputMessage="1" showErrorMessage="1" prompt="Enter the data relating to your workers' identity in the boxes below. Note, some organisations may choose not to collect all the data. Please skip where necessary.  _x000a_" sqref="B87:C87" xr:uid="{00000000-0002-0000-0400-000015000000}"/>
    <dataValidation allowBlank="1" showInputMessage="1" showErrorMessage="1" prompt="Please input any additional indicators that may important for your organisation to consider regarding workforce composition. " sqref="B102:C102 B93:C93" xr:uid="{00000000-0002-0000-0400-000016000000}"/>
    <dataValidation allowBlank="1" showInputMessage="1" showErrorMessage="1" prompt="The total number of employees with fixed-term employment (FTE and headcount)." sqref="B67:C67" xr:uid="{00000000-0002-0000-0400-000017000000}"/>
    <dataValidation allowBlank="1" showInputMessage="1" showErrorMessage="1" prompt="The total number of employees with casual employment (FTE and headcount)." sqref="B68:C68" xr:uid="{00000000-0002-0000-0400-000018000000}"/>
    <dataValidation allowBlank="1" showInputMessage="1" showErrorMessage="1" prompt="The total number of workers with less than 12 months of experience working in an NDIS workforce (FTE and headcount)_x000a_" sqref="B76:C76" xr:uid="{00000000-0002-0000-0400-000019000000}"/>
    <dataValidation allowBlank="1" showInputMessage="1" showErrorMessage="1" prompt="The total number of workers with less than 12 months of experience working in an NDIS workforce (FTE and headcount)_x000a__x000a_" sqref="B74:C74" xr:uid="{00000000-0002-0000-0400-00001A000000}"/>
    <dataValidation allowBlank="1" showInputMessage="1" showErrorMessage="1" prompt="The number of individual employees directly employed by the organisation at any one point in time._x000a__x000a_Headcount = Number of ongoing workers + Number of non-ongoing workers_x000a_" sqref="E33 E60" xr:uid="{00000000-0002-0000-0400-00001B000000}"/>
    <dataValidation allowBlank="1" showInputMessage="1" showErrorMessage="1" prompt="The number of full-time equivalent employees directly employed by the organisation at any one point in time._x000a__x000a_FTE = Number of full-time equivalent employees + Total part-time hours / Standard full-time hours." sqref="D33 D60" xr:uid="{00000000-0002-0000-0400-00001C000000}"/>
    <dataValidation allowBlank="1" showInputMessage="1" showErrorMessage="1" prompt="A service agreement is a written agreement between participants and providers that makes it clear what each party has agreed to. It is covered by Australian Consumer Law. " sqref="B13:C13" xr:uid="{00000000-0002-0000-0400-00001D000000}"/>
    <dataValidation allowBlank="1" showInputMessage="1" showErrorMessage="1" prompt="Total unfilled full-time equivalent across vacant positions. " sqref="B63:C64" xr:uid="{00000000-0002-0000-0400-00001E000000}"/>
    <dataValidation allowBlank="1" showInputMessage="1" showErrorMessage="1" prompt="Number of participants in each age range." sqref="B42:C42" xr:uid="{00000000-0002-0000-0400-00001F000000}"/>
    <dataValidation allowBlank="1" showInputMessage="1" showErrorMessage="1" prompt="Participant identity indicators" sqref="B53:C53" xr:uid="{00000000-0002-0000-0400-000020000000}"/>
    <dataValidation allowBlank="1" showInputMessage="1" showErrorMessage="1" prompt="Participant identity indicators (if available)" sqref="B53:C53" xr:uid="{00000000-0002-0000-0400-000021000000}"/>
    <dataValidation allowBlank="1" showInputMessage="1" showErrorMessage="1" prompt="Please input any additional indicators that may important for your organisation to consider regarding participant composition. " sqref="B58:C58" xr:uid="{00000000-0002-0000-0400-000022000000}"/>
    <dataValidation allowBlank="1" showInputMessage="1" showErrorMessage="1" prompt="System that maintains worker records and supports payroll and HR-related tasks. " sqref="B24:C24" xr:uid="{00000000-0002-0000-0400-000023000000}"/>
    <dataValidation allowBlank="1" showInputMessage="1" showErrorMessage="1" prompt="You can edit role types listed below to suit your organisation." sqref="B104:C104" xr:uid="{00000000-0002-0000-0400-000024000000}"/>
    <dataValidation allowBlank="1" showInputMessage="1" showErrorMessage="1" prompt="The percentage of new appointees who have left within 6 months of appointment, within a timeframe of 12 months or more." sqref="I104:J104" xr:uid="{00000000-0002-0000-0400-000025000000}"/>
    <dataValidation allowBlank="1" showInputMessage="1" showErrorMessage="1" prompt="Number of workers engaged full time and number of workers engaged part time" sqref="B70:C70" xr:uid="{00000000-0002-0000-0400-000026000000}"/>
    <dataValidation type="textLength" errorStyle="information" operator="lessThan" allowBlank="1" showErrorMessage="1" error="Response must be less than 500 characters" sqref="D13:L13 D15:L17 D19:L22 D24:L26 D92:L93 D102:J102" xr:uid="{00000000-0002-0000-0400-000027000000}">
      <formula1>501</formula1>
    </dataValidation>
    <dataValidation allowBlank="1" showInputMessage="1" showErrorMessage="1" prompt="Hours should include indirect hours used for travel, training and supervision etc." sqref="B36:C36" xr:uid="{00000000-0002-0000-0400-000028000000}"/>
    <dataValidation type="textLength" errorStyle="information" operator="lessThan" allowBlank="1" showInputMessage="1" showErrorMessage="1" error="Response must be less than 200 characters" sqref="B16:C16 B17:C17 B21:C21 B22:C22 B25:C25 B26:C26 B41:C41 B57:C57 B92:C92 B101:C101 B112:C114" xr:uid="{00000000-0002-0000-0400-000029000000}">
      <formula1>201</formula1>
    </dataValidation>
    <dataValidation type="textLength" errorStyle="information" operator="lessThan" allowBlank="1" showErrorMessage="1" error="Response must be less than 135 characters" sqref="D96:J101" xr:uid="{00000000-0002-0000-0400-00002A000000}">
      <formula1>136</formula1>
    </dataValidation>
  </dataValidations>
  <pageMargins left="0.7" right="0.7" top="0.75" bottom="0.75" header="0.3" footer="0.3"/>
  <pageSetup paperSize="304" orientation="portrait" r:id="rId1"/>
  <drawing r:id="rId2"/>
  <extLst>
    <ext xmlns:x14="http://schemas.microsoft.com/office/spreadsheetml/2009/9/main" uri="{CCE6A557-97BC-4b89-ADB6-D9C93CAAB3DF}">
      <x14:dataValidations xmlns:xm="http://schemas.microsoft.com/office/excel/2006/main" xWindow="375" yWindow="604" count="1">
        <x14:dataValidation type="list" allowBlank="1" showInputMessage="1" showErrorMessage="1" prompt="Please list additional data sources that you have about this element. _x000a_" xr:uid="{00000000-0002-0000-0400-00002B000000}">
          <x14:formula1>
            <xm:f>'Backend Inputs'!$A$3:$A$5</xm:f>
          </x14:formula1>
          <xm:sqref>V92:AD93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85367B"/>
    <pageSetUpPr autoPageBreaks="0"/>
  </sheetPr>
  <dimension ref="A1:AO131"/>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41" width="9.453125" style="2"/>
  </cols>
  <sheetData>
    <row r="1" spans="1:41" ht="94.5" customHeight="1">
      <c r="A1" s="2"/>
      <c r="B1" s="2"/>
      <c r="C1" s="2"/>
      <c r="D1" s="2"/>
      <c r="E1" s="2"/>
      <c r="F1" s="2"/>
      <c r="G1" s="2"/>
      <c r="H1" s="2"/>
      <c r="I1" s="2"/>
      <c r="J1" s="2"/>
      <c r="K1" s="2"/>
      <c r="L1" s="2"/>
      <c r="M1" s="2"/>
    </row>
    <row r="2" spans="1:41" ht="145.5" customHeight="1">
      <c r="A2" s="2"/>
      <c r="B2" s="454" t="s">
        <v>514</v>
      </c>
      <c r="C2" s="2"/>
      <c r="D2" s="2"/>
      <c r="E2" s="2"/>
      <c r="F2" s="2"/>
      <c r="G2" s="2"/>
      <c r="H2" s="2"/>
      <c r="I2" s="2"/>
      <c r="J2" s="2"/>
      <c r="K2" s="2"/>
      <c r="L2" s="2"/>
      <c r="M2" s="2"/>
    </row>
    <row r="3" spans="1:41" s="8" customFormat="1" ht="51.75" customHeight="1">
      <c r="A3" s="13"/>
      <c r="B3" s="569" t="s">
        <v>644</v>
      </c>
      <c r="C3" s="569"/>
      <c r="D3" s="569"/>
      <c r="E3" s="569"/>
      <c r="F3" s="569"/>
      <c r="G3" s="569"/>
      <c r="H3" s="569"/>
      <c r="I3" s="569"/>
      <c r="J3" s="569"/>
      <c r="K3" s="569"/>
      <c r="L3" s="569"/>
      <c r="M3" s="186"/>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row>
    <row r="4" spans="1:41" ht="36" customHeight="1">
      <c r="A4" s="2"/>
      <c r="B4" s="626" t="s">
        <v>476</v>
      </c>
      <c r="C4" s="626"/>
      <c r="D4" s="626"/>
      <c r="E4" s="626"/>
      <c r="F4" s="626"/>
      <c r="G4" s="626"/>
      <c r="H4" s="626"/>
      <c r="I4" s="626"/>
      <c r="J4" s="626"/>
      <c r="K4" s="626"/>
      <c r="L4" s="626"/>
      <c r="M4" s="626"/>
    </row>
    <row r="5" spans="1:41" s="8" customFormat="1" ht="19.5" customHeight="1">
      <c r="A5" s="13"/>
      <c r="B5" s="673" t="s">
        <v>348</v>
      </c>
      <c r="C5" s="673"/>
      <c r="D5" s="673"/>
      <c r="E5" s="673"/>
      <c r="F5" s="673"/>
      <c r="G5" s="673"/>
      <c r="H5" s="673"/>
      <c r="I5" s="673"/>
      <c r="J5" s="673"/>
      <c r="K5" s="673"/>
      <c r="L5" s="673"/>
      <c r="M5" s="210"/>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row>
    <row r="6" spans="1:41" s="8" customFormat="1" ht="35.5" customHeight="1">
      <c r="A6" s="13"/>
      <c r="B6" s="626" t="s">
        <v>196</v>
      </c>
      <c r="C6" s="626"/>
      <c r="D6" s="626"/>
      <c r="E6" s="626"/>
      <c r="F6" s="626"/>
      <c r="G6" s="626"/>
      <c r="H6" s="626"/>
      <c r="I6" s="626"/>
      <c r="J6" s="626"/>
      <c r="K6" s="626"/>
      <c r="L6" s="626"/>
      <c r="M6" s="187"/>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row>
    <row r="7" spans="1:41" ht="23.15" customHeight="1">
      <c r="A7" s="2"/>
      <c r="B7" s="666" t="s">
        <v>349</v>
      </c>
      <c r="C7" s="666"/>
      <c r="D7" s="670" t="s">
        <v>205</v>
      </c>
      <c r="E7" s="670"/>
      <c r="F7" s="670"/>
      <c r="G7" s="670"/>
      <c r="H7" s="670"/>
      <c r="I7" s="670"/>
      <c r="J7" s="670"/>
      <c r="K7" s="670"/>
      <c r="L7" s="670"/>
      <c r="M7" s="2"/>
    </row>
    <row r="8" spans="1:41" ht="30" customHeight="1">
      <c r="A8" s="2"/>
      <c r="B8" s="671" t="s">
        <v>54</v>
      </c>
      <c r="C8" s="671"/>
      <c r="D8" s="465" t="s">
        <v>666</v>
      </c>
      <c r="E8" s="466"/>
      <c r="F8" s="466"/>
      <c r="G8" s="466"/>
      <c r="H8" s="466"/>
      <c r="I8" s="466"/>
      <c r="J8" s="466"/>
      <c r="K8" s="466"/>
      <c r="L8" s="466"/>
      <c r="M8" s="2"/>
    </row>
    <row r="9" spans="1:41" ht="106.5" customHeight="1" thickBot="1">
      <c r="A9" s="2"/>
      <c r="B9" s="611" t="s">
        <v>201</v>
      </c>
      <c r="C9" s="672"/>
      <c r="D9" s="553" t="s">
        <v>439</v>
      </c>
      <c r="E9" s="553"/>
      <c r="F9" s="553"/>
      <c r="G9" s="553"/>
      <c r="H9" s="553"/>
      <c r="I9" s="553"/>
      <c r="J9" s="553"/>
      <c r="K9" s="553"/>
      <c r="L9" s="553"/>
      <c r="M9" s="2"/>
    </row>
    <row r="10" spans="1:41" ht="106.5" customHeight="1" thickTop="1" thickBot="1">
      <c r="A10" s="2"/>
      <c r="B10" s="611" t="s">
        <v>202</v>
      </c>
      <c r="C10" s="611"/>
      <c r="D10" s="669"/>
      <c r="E10" s="554"/>
      <c r="F10" s="554"/>
      <c r="G10" s="554"/>
      <c r="H10" s="554"/>
      <c r="I10" s="554"/>
      <c r="J10" s="554"/>
      <c r="K10" s="554"/>
      <c r="L10" s="554"/>
      <c r="M10" s="2"/>
    </row>
    <row r="11" spans="1:41" ht="106.5" customHeight="1" thickTop="1" thickBot="1">
      <c r="A11" s="2"/>
      <c r="B11" s="611" t="s">
        <v>351</v>
      </c>
      <c r="C11" s="611"/>
      <c r="D11" s="564"/>
      <c r="E11" s="565"/>
      <c r="F11" s="565"/>
      <c r="G11" s="565"/>
      <c r="H11" s="565"/>
      <c r="I11" s="565"/>
      <c r="J11" s="565"/>
      <c r="K11" s="565"/>
      <c r="L11" s="565"/>
      <c r="M11" s="2"/>
    </row>
    <row r="12" spans="1:41" ht="106.5" customHeight="1" thickTop="1">
      <c r="A12" s="2"/>
      <c r="B12" s="674" t="s">
        <v>440</v>
      </c>
      <c r="C12" s="606"/>
      <c r="D12" s="553"/>
      <c r="E12" s="553"/>
      <c r="F12" s="553"/>
      <c r="G12" s="553"/>
      <c r="H12" s="553"/>
      <c r="I12" s="553"/>
      <c r="J12" s="553"/>
      <c r="K12" s="553"/>
      <c r="L12" s="553"/>
      <c r="M12" s="2"/>
    </row>
    <row r="13" spans="1:41" ht="30" customHeight="1">
      <c r="A13" s="2"/>
      <c r="B13" s="614" t="s">
        <v>1</v>
      </c>
      <c r="C13" s="614"/>
      <c r="D13" s="465" t="s">
        <v>666</v>
      </c>
      <c r="E13" s="467"/>
      <c r="F13" s="467"/>
      <c r="G13" s="467"/>
      <c r="H13" s="467"/>
      <c r="I13" s="467"/>
      <c r="J13" s="467"/>
      <c r="K13" s="467"/>
      <c r="L13" s="467"/>
      <c r="M13" s="2"/>
    </row>
    <row r="14" spans="1:41" ht="106.5" customHeight="1" thickBot="1">
      <c r="A14" s="2"/>
      <c r="B14" s="675" t="s">
        <v>203</v>
      </c>
      <c r="C14" s="676"/>
      <c r="D14" s="565" t="s">
        <v>441</v>
      </c>
      <c r="E14" s="565"/>
      <c r="F14" s="565"/>
      <c r="G14" s="565"/>
      <c r="H14" s="565"/>
      <c r="I14" s="565"/>
      <c r="J14" s="565"/>
      <c r="K14" s="565"/>
      <c r="L14" s="565"/>
      <c r="M14" s="2"/>
    </row>
    <row r="15" spans="1:41" ht="106.5" customHeight="1" thickTop="1">
      <c r="A15" s="2"/>
      <c r="B15" s="677" t="s">
        <v>440</v>
      </c>
      <c r="C15" s="677"/>
      <c r="D15" s="613"/>
      <c r="E15" s="615"/>
      <c r="F15" s="615"/>
      <c r="G15" s="615"/>
      <c r="H15" s="615"/>
      <c r="I15" s="615"/>
      <c r="J15" s="615"/>
      <c r="K15" s="615"/>
      <c r="L15" s="615"/>
      <c r="M15" s="2"/>
    </row>
    <row r="16" spans="1:41" ht="30" customHeight="1">
      <c r="A16" s="2"/>
      <c r="B16" s="671" t="s">
        <v>8</v>
      </c>
      <c r="C16" s="671"/>
      <c r="D16" s="465" t="s">
        <v>666</v>
      </c>
      <c r="E16" s="467"/>
      <c r="F16" s="467"/>
      <c r="G16" s="467"/>
      <c r="H16" s="467"/>
      <c r="I16" s="467"/>
      <c r="J16" s="467"/>
      <c r="K16" s="467"/>
      <c r="L16" s="467"/>
      <c r="M16" s="2"/>
    </row>
    <row r="17" spans="1:13" ht="106.5" customHeight="1" thickBot="1">
      <c r="A17" s="2"/>
      <c r="B17" s="611" t="s">
        <v>204</v>
      </c>
      <c r="C17" s="672"/>
      <c r="D17" s="553" t="s">
        <v>441</v>
      </c>
      <c r="E17" s="553"/>
      <c r="F17" s="553"/>
      <c r="G17" s="553"/>
      <c r="H17" s="553"/>
      <c r="I17" s="553"/>
      <c r="J17" s="553"/>
      <c r="K17" s="553"/>
      <c r="L17" s="553"/>
      <c r="M17" s="2"/>
    </row>
    <row r="18" spans="1:13" ht="106.5" customHeight="1" thickTop="1" thickBot="1">
      <c r="A18" s="2"/>
      <c r="B18" s="674" t="s">
        <v>440</v>
      </c>
      <c r="C18" s="606"/>
      <c r="D18" s="554"/>
      <c r="E18" s="554"/>
      <c r="F18" s="554"/>
      <c r="G18" s="554"/>
      <c r="H18" s="554"/>
      <c r="I18" s="554"/>
      <c r="J18" s="554"/>
      <c r="K18" s="554"/>
      <c r="L18" s="554"/>
      <c r="M18" s="2"/>
    </row>
    <row r="19" spans="1:13" ht="21.65" customHeight="1" thickTop="1">
      <c r="A19" s="2"/>
      <c r="B19" s="58"/>
      <c r="C19" s="58"/>
      <c r="D19" s="59"/>
      <c r="E19" s="59"/>
      <c r="F19" s="60"/>
      <c r="G19" s="60"/>
      <c r="H19" s="60"/>
      <c r="I19" s="60"/>
      <c r="J19" s="60"/>
      <c r="K19" s="60"/>
      <c r="L19" s="60"/>
      <c r="M19" s="2"/>
    </row>
    <row r="20" spans="1:13" ht="53.5" customHeight="1">
      <c r="A20" s="2"/>
      <c r="B20" s="658" t="s">
        <v>493</v>
      </c>
      <c r="C20" s="658"/>
      <c r="D20" s="658"/>
      <c r="E20" s="658"/>
      <c r="F20" s="658"/>
      <c r="G20" s="658"/>
      <c r="H20" s="658"/>
      <c r="I20" s="658"/>
      <c r="J20" s="658"/>
      <c r="K20" s="658"/>
      <c r="L20" s="658"/>
      <c r="M20" s="2"/>
    </row>
    <row r="21" spans="1:13" ht="26.5" customHeight="1">
      <c r="A21" s="2"/>
      <c r="B21" s="666" t="s">
        <v>148</v>
      </c>
      <c r="C21" s="666"/>
      <c r="D21" s="666" t="s">
        <v>752</v>
      </c>
      <c r="E21" s="666"/>
      <c r="F21" s="666"/>
      <c r="G21" s="666"/>
      <c r="H21" s="666"/>
      <c r="I21" s="666"/>
      <c r="J21" s="666"/>
      <c r="K21" s="666"/>
      <c r="L21" s="666"/>
      <c r="M21" s="2"/>
    </row>
    <row r="22" spans="1:13" ht="106.5" customHeight="1" thickBot="1">
      <c r="A22" s="2"/>
      <c r="B22" s="659" t="s">
        <v>54</v>
      </c>
      <c r="C22" s="659"/>
      <c r="D22" s="564" t="s">
        <v>442</v>
      </c>
      <c r="E22" s="660"/>
      <c r="F22" s="660"/>
      <c r="G22" s="660"/>
      <c r="H22" s="660"/>
      <c r="I22" s="660"/>
      <c r="J22" s="660"/>
      <c r="K22" s="660"/>
      <c r="L22" s="660"/>
      <c r="M22" s="2"/>
    </row>
    <row r="23" spans="1:13" ht="106.5" customHeight="1" thickTop="1" thickBot="1">
      <c r="A23" s="2"/>
      <c r="B23" s="655" t="s">
        <v>1</v>
      </c>
      <c r="C23" s="656"/>
      <c r="D23" s="553"/>
      <c r="E23" s="661"/>
      <c r="F23" s="661"/>
      <c r="G23" s="661"/>
      <c r="H23" s="661"/>
      <c r="I23" s="661"/>
      <c r="J23" s="661"/>
      <c r="K23" s="661"/>
      <c r="L23" s="661"/>
      <c r="M23" s="2"/>
    </row>
    <row r="24" spans="1:13" ht="106.5" customHeight="1" thickTop="1">
      <c r="A24" s="2"/>
      <c r="B24" s="655" t="s">
        <v>8</v>
      </c>
      <c r="C24" s="656"/>
      <c r="D24" s="667"/>
      <c r="E24" s="668"/>
      <c r="F24" s="668"/>
      <c r="G24" s="668"/>
      <c r="H24" s="668"/>
      <c r="I24" s="668"/>
      <c r="J24" s="668"/>
      <c r="K24" s="668"/>
      <c r="L24" s="668"/>
      <c r="M24" s="2"/>
    </row>
    <row r="25" spans="1:13" ht="20.25" customHeight="1">
      <c r="A25" s="2"/>
      <c r="B25" s="61"/>
      <c r="C25" s="61"/>
      <c r="D25" s="240"/>
      <c r="E25" s="62"/>
      <c r="F25" s="62"/>
      <c r="G25" s="62"/>
      <c r="H25" s="62"/>
      <c r="I25" s="62"/>
      <c r="J25" s="62"/>
      <c r="K25" s="62"/>
      <c r="L25" s="62"/>
      <c r="M25" s="2"/>
    </row>
    <row r="26" spans="1:13" ht="37.5" customHeight="1">
      <c r="A26" s="2"/>
      <c r="B26" s="658" t="s">
        <v>206</v>
      </c>
      <c r="C26" s="658"/>
      <c r="D26" s="658"/>
      <c r="E26" s="658"/>
      <c r="F26" s="658"/>
      <c r="G26" s="658"/>
      <c r="H26" s="658"/>
      <c r="I26" s="658"/>
      <c r="J26" s="658"/>
      <c r="K26" s="658"/>
      <c r="L26" s="658"/>
      <c r="M26" s="2"/>
    </row>
    <row r="27" spans="1:13" ht="22" customHeight="1">
      <c r="A27" s="2"/>
      <c r="B27" s="666" t="s">
        <v>148</v>
      </c>
      <c r="C27" s="666"/>
      <c r="D27" s="666" t="s">
        <v>752</v>
      </c>
      <c r="E27" s="666"/>
      <c r="F27" s="666"/>
      <c r="G27" s="666"/>
      <c r="H27" s="666"/>
      <c r="I27" s="666"/>
      <c r="J27" s="666"/>
      <c r="K27" s="666"/>
      <c r="L27" s="666"/>
      <c r="M27" s="2"/>
    </row>
    <row r="28" spans="1:13" ht="105.65" customHeight="1" thickBot="1">
      <c r="A28" s="2"/>
      <c r="B28" s="659" t="s">
        <v>54</v>
      </c>
      <c r="C28" s="659"/>
      <c r="D28" s="564" t="s">
        <v>443</v>
      </c>
      <c r="E28" s="660"/>
      <c r="F28" s="660"/>
      <c r="G28" s="660"/>
      <c r="H28" s="660"/>
      <c r="I28" s="660"/>
      <c r="J28" s="660"/>
      <c r="K28" s="660"/>
      <c r="L28" s="660"/>
      <c r="M28" s="2"/>
    </row>
    <row r="29" spans="1:13" ht="105.65" customHeight="1" thickTop="1" thickBot="1">
      <c r="A29" s="2"/>
      <c r="B29" s="655" t="s">
        <v>1</v>
      </c>
      <c r="C29" s="656"/>
      <c r="D29" s="553"/>
      <c r="E29" s="661"/>
      <c r="F29" s="661"/>
      <c r="G29" s="661"/>
      <c r="H29" s="661"/>
      <c r="I29" s="661"/>
      <c r="J29" s="661"/>
      <c r="K29" s="661"/>
      <c r="L29" s="661"/>
      <c r="M29" s="2"/>
    </row>
    <row r="30" spans="1:13" ht="105.65" customHeight="1" thickTop="1">
      <c r="A30" s="2"/>
      <c r="B30" s="655" t="s">
        <v>8</v>
      </c>
      <c r="C30" s="656"/>
      <c r="D30" s="615"/>
      <c r="E30" s="657"/>
      <c r="F30" s="657"/>
      <c r="G30" s="657"/>
      <c r="H30" s="657"/>
      <c r="I30" s="657"/>
      <c r="J30" s="657"/>
      <c r="K30" s="657"/>
      <c r="L30" s="657"/>
      <c r="M30" s="2"/>
    </row>
    <row r="31" spans="1:13" ht="20.25" customHeight="1">
      <c r="A31" s="2"/>
      <c r="B31" s="61"/>
      <c r="C31" s="61"/>
      <c r="D31" s="240"/>
      <c r="E31" s="62"/>
      <c r="F31" s="62"/>
      <c r="G31" s="62"/>
      <c r="H31" s="62"/>
      <c r="I31" s="62"/>
      <c r="J31" s="62"/>
      <c r="K31" s="62"/>
      <c r="L31" s="62"/>
      <c r="M31" s="2"/>
    </row>
    <row r="32" spans="1:13" ht="30" customHeight="1">
      <c r="A32" s="2"/>
      <c r="B32" s="658" t="s">
        <v>217</v>
      </c>
      <c r="C32" s="658"/>
      <c r="D32" s="658"/>
      <c r="E32" s="658"/>
      <c r="F32" s="658"/>
      <c r="G32" s="658"/>
      <c r="H32" s="658"/>
      <c r="I32" s="658"/>
      <c r="J32" s="658"/>
      <c r="K32" s="658"/>
      <c r="L32" s="658"/>
      <c r="M32" s="658"/>
    </row>
    <row r="33" spans="1:13" ht="33" customHeight="1">
      <c r="A33" s="2"/>
      <c r="B33" s="575" t="s">
        <v>392</v>
      </c>
      <c r="C33" s="575"/>
      <c r="D33" s="575"/>
      <c r="E33" s="575"/>
      <c r="F33" s="575"/>
      <c r="G33" s="575"/>
      <c r="H33" s="575"/>
      <c r="I33" s="575"/>
      <c r="J33" s="575"/>
      <c r="K33" s="575"/>
      <c r="L33" s="575"/>
      <c r="M33" s="102"/>
    </row>
    <row r="34" spans="1:13" ht="13" customHeight="1">
      <c r="A34" s="2"/>
      <c r="B34" s="240"/>
      <c r="C34" s="240"/>
      <c r="D34" s="240"/>
      <c r="E34" s="240"/>
      <c r="F34" s="240"/>
      <c r="G34" s="240"/>
      <c r="H34" s="240"/>
      <c r="I34" s="240"/>
      <c r="J34" s="240"/>
      <c r="K34" s="240"/>
      <c r="L34" s="240"/>
      <c r="M34" s="102"/>
    </row>
    <row r="35" spans="1:13" ht="30" customHeight="1">
      <c r="A35" s="2"/>
      <c r="B35" s="614" t="s">
        <v>54</v>
      </c>
      <c r="C35" s="614"/>
      <c r="D35" s="460" t="s">
        <v>137</v>
      </c>
      <c r="E35" s="468"/>
      <c r="F35" s="468"/>
      <c r="G35" s="468"/>
      <c r="H35" s="468"/>
      <c r="I35" s="468"/>
      <c r="J35" s="468"/>
      <c r="K35" s="468"/>
      <c r="L35" s="468"/>
      <c r="M35" s="102"/>
    </row>
    <row r="36" spans="1:13" ht="29.25" customHeight="1" thickBot="1">
      <c r="A36" s="2"/>
      <c r="B36" s="663" t="s">
        <v>136</v>
      </c>
      <c r="C36" s="663"/>
      <c r="D36" s="664" t="s">
        <v>109</v>
      </c>
      <c r="E36" s="664"/>
      <c r="F36" s="664"/>
      <c r="G36" s="664"/>
      <c r="H36" s="664"/>
      <c r="I36" s="664"/>
      <c r="J36" s="664"/>
      <c r="K36" s="664"/>
      <c r="L36" s="664"/>
      <c r="M36" s="2"/>
    </row>
    <row r="37" spans="1:13" ht="102.65" customHeight="1" thickTop="1">
      <c r="A37" s="2"/>
      <c r="B37" s="662" t="s">
        <v>197</v>
      </c>
      <c r="C37" s="662"/>
      <c r="D37" s="615" t="s">
        <v>444</v>
      </c>
      <c r="E37" s="615"/>
      <c r="F37" s="615"/>
      <c r="G37" s="615"/>
      <c r="H37" s="615"/>
      <c r="I37" s="615"/>
      <c r="J37" s="615"/>
      <c r="K37" s="615"/>
      <c r="L37" s="615"/>
      <c r="M37" s="2"/>
    </row>
    <row r="38" spans="1:13" ht="30" customHeight="1">
      <c r="A38" s="2"/>
      <c r="B38" s="614" t="s">
        <v>1</v>
      </c>
      <c r="C38" s="614"/>
      <c r="D38" s="460"/>
      <c r="E38" s="469"/>
      <c r="F38" s="469"/>
      <c r="G38" s="469"/>
      <c r="H38" s="469"/>
      <c r="I38" s="469"/>
      <c r="J38" s="469"/>
      <c r="K38" s="469"/>
      <c r="L38" s="469"/>
      <c r="M38" s="2"/>
    </row>
    <row r="39" spans="1:13" ht="29.25" customHeight="1" thickBot="1">
      <c r="A39" s="2"/>
      <c r="B39" s="663" t="s">
        <v>136</v>
      </c>
      <c r="C39" s="663"/>
      <c r="D39" s="664" t="s">
        <v>109</v>
      </c>
      <c r="E39" s="664"/>
      <c r="F39" s="664"/>
      <c r="G39" s="664"/>
      <c r="H39" s="664"/>
      <c r="I39" s="664"/>
      <c r="J39" s="664"/>
      <c r="K39" s="664"/>
      <c r="L39" s="664"/>
      <c r="M39" s="2"/>
    </row>
    <row r="40" spans="1:13" ht="102.65" customHeight="1" thickTop="1">
      <c r="A40" s="2"/>
      <c r="B40" s="665" t="s">
        <v>197</v>
      </c>
      <c r="C40" s="665"/>
      <c r="D40" s="615"/>
      <c r="E40" s="615"/>
      <c r="F40" s="615"/>
      <c r="G40" s="615"/>
      <c r="H40" s="615"/>
      <c r="I40" s="615"/>
      <c r="J40" s="615"/>
      <c r="K40" s="615"/>
      <c r="L40" s="615"/>
      <c r="M40" s="2"/>
    </row>
    <row r="41" spans="1:13" ht="30" customHeight="1">
      <c r="A41" s="2"/>
      <c r="B41" s="614" t="s">
        <v>8</v>
      </c>
      <c r="C41" s="614"/>
      <c r="D41" s="460"/>
      <c r="E41" s="469"/>
      <c r="F41" s="469"/>
      <c r="G41" s="469"/>
      <c r="H41" s="469"/>
      <c r="I41" s="469"/>
      <c r="J41" s="469"/>
      <c r="K41" s="470"/>
      <c r="L41" s="470"/>
      <c r="M41" s="239"/>
    </row>
    <row r="42" spans="1:13" ht="29.15" customHeight="1" thickBot="1">
      <c r="A42" s="2"/>
      <c r="B42" s="663" t="s">
        <v>136</v>
      </c>
      <c r="C42" s="663"/>
      <c r="D42" s="664" t="s">
        <v>109</v>
      </c>
      <c r="E42" s="664"/>
      <c r="F42" s="664"/>
      <c r="G42" s="664"/>
      <c r="H42" s="664"/>
      <c r="I42" s="664"/>
      <c r="J42" s="664"/>
      <c r="K42" s="664"/>
      <c r="L42" s="664"/>
      <c r="M42" s="239"/>
    </row>
    <row r="43" spans="1:13" ht="102.65" customHeight="1" thickTop="1">
      <c r="A43" s="2"/>
      <c r="B43" s="662" t="s">
        <v>197</v>
      </c>
      <c r="C43" s="662"/>
      <c r="D43" s="615"/>
      <c r="E43" s="615"/>
      <c r="F43" s="615"/>
      <c r="G43" s="615"/>
      <c r="H43" s="615"/>
      <c r="I43" s="615"/>
      <c r="J43" s="615"/>
      <c r="K43" s="615"/>
      <c r="L43" s="615"/>
      <c r="M43" s="2"/>
    </row>
    <row r="44" spans="1:13">
      <c r="A44" s="2"/>
      <c r="B44" s="2"/>
      <c r="C44" s="2"/>
      <c r="D44" s="2"/>
      <c r="E44" s="2"/>
      <c r="F44" s="2"/>
      <c r="G44" s="2"/>
      <c r="H44" s="2"/>
      <c r="I44" s="2"/>
      <c r="J44" s="2"/>
      <c r="K44" s="2"/>
      <c r="L44" s="2"/>
      <c r="M44" s="2"/>
    </row>
    <row r="45" spans="1:13">
      <c r="A45" s="2"/>
      <c r="B45" s="2"/>
      <c r="C45" s="2"/>
      <c r="D45" s="2"/>
      <c r="E45" s="2"/>
      <c r="F45" s="2"/>
      <c r="G45" s="2"/>
      <c r="H45" s="2"/>
      <c r="I45" s="2"/>
      <c r="J45" s="2"/>
      <c r="K45" s="2"/>
      <c r="L45" s="2"/>
      <c r="M45" s="2"/>
    </row>
    <row r="46" spans="1:13" ht="18.5">
      <c r="A46" s="63"/>
      <c r="B46" s="63"/>
      <c r="C46" s="63"/>
      <c r="D46" s="63"/>
      <c r="E46" s="63"/>
      <c r="F46" s="63"/>
      <c r="G46" s="63"/>
      <c r="H46" s="63"/>
      <c r="I46" s="63"/>
      <c r="J46" s="63"/>
      <c r="K46" s="63"/>
      <c r="L46" s="63"/>
      <c r="M46" s="63"/>
    </row>
    <row r="47" spans="1:13" ht="11.15" customHeight="1">
      <c r="A47" s="63"/>
      <c r="B47" s="63"/>
      <c r="C47" s="63"/>
      <c r="D47" s="63"/>
      <c r="E47" s="63"/>
      <c r="F47" s="63"/>
      <c r="G47" s="63"/>
      <c r="H47" s="63"/>
      <c r="I47" s="63"/>
      <c r="J47" s="63"/>
      <c r="K47" s="63"/>
      <c r="L47" s="63"/>
      <c r="M47" s="63"/>
    </row>
    <row r="48" spans="1:13">
      <c r="A48" s="2"/>
      <c r="B48" s="2"/>
      <c r="C48" s="2"/>
      <c r="D48" s="2"/>
      <c r="E48" s="2"/>
      <c r="F48" s="2"/>
      <c r="G48" s="2"/>
      <c r="H48" s="2"/>
      <c r="I48" s="2"/>
      <c r="J48" s="38"/>
      <c r="K48" s="2"/>
      <c r="L48" s="265" t="s">
        <v>744</v>
      </c>
      <c r="M48" s="2"/>
    </row>
    <row r="49" spans="1:13">
      <c r="A49" s="2"/>
      <c r="B49" s="2"/>
      <c r="C49" s="2"/>
      <c r="D49" s="2"/>
      <c r="E49" s="2"/>
      <c r="F49" s="2"/>
      <c r="G49" s="2"/>
      <c r="H49" s="2"/>
      <c r="I49" s="2"/>
      <c r="J49" s="2"/>
      <c r="K49" s="2"/>
      <c r="L49" s="2"/>
      <c r="M49" s="2"/>
    </row>
    <row r="50" spans="1:13" s="2" customFormat="1"/>
    <row r="51" spans="1:13" s="2" customFormat="1"/>
    <row r="52" spans="1:13" s="2" customFormat="1"/>
    <row r="53" spans="1:13" s="2" customFormat="1"/>
    <row r="54" spans="1:13" s="2" customFormat="1"/>
    <row r="55" spans="1:13" s="2" customFormat="1"/>
    <row r="56" spans="1:13" s="2" customFormat="1"/>
    <row r="57" spans="1:13" s="2" customFormat="1"/>
    <row r="58" spans="1:13" s="2" customFormat="1"/>
    <row r="59" spans="1:13" s="2" customFormat="1"/>
    <row r="60" spans="1:13" s="2" customFormat="1"/>
    <row r="61" spans="1:13" s="2" customFormat="1"/>
    <row r="62" spans="1:13" s="2" customFormat="1"/>
    <row r="63" spans="1:13" s="2" customFormat="1"/>
    <row r="64" spans="1:13"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sheetData>
  <sheetProtection algorithmName="SHA-256" hashValue="w79fycYjO1Vow/yjjfXsgBd7YOEjFkJm3XeesuPtgZ4=" saltValue="jYbi9alf0OgyVg54ggk/yw==" spinCount="100000" sheet="1" formatRows="0"/>
  <mergeCells count="60">
    <mergeCell ref="B18:C18"/>
    <mergeCell ref="D18:L18"/>
    <mergeCell ref="B17:C17"/>
    <mergeCell ref="D17:L17"/>
    <mergeCell ref="B12:C12"/>
    <mergeCell ref="B14:C14"/>
    <mergeCell ref="D14:L14"/>
    <mergeCell ref="D12:L12"/>
    <mergeCell ref="B15:C15"/>
    <mergeCell ref="D15:L15"/>
    <mergeCell ref="B16:C16"/>
    <mergeCell ref="B13:C13"/>
    <mergeCell ref="B3:L3"/>
    <mergeCell ref="B4:M4"/>
    <mergeCell ref="B5:L5"/>
    <mergeCell ref="B7:C7"/>
    <mergeCell ref="B6:L6"/>
    <mergeCell ref="B10:C10"/>
    <mergeCell ref="D10:L10"/>
    <mergeCell ref="B11:C11"/>
    <mergeCell ref="D11:L11"/>
    <mergeCell ref="D7:L7"/>
    <mergeCell ref="B8:C8"/>
    <mergeCell ref="B9:C9"/>
    <mergeCell ref="D9:L9"/>
    <mergeCell ref="B33:L33"/>
    <mergeCell ref="B36:C36"/>
    <mergeCell ref="D36:L36"/>
    <mergeCell ref="B32:M32"/>
    <mergeCell ref="B21:C21"/>
    <mergeCell ref="D21:L21"/>
    <mergeCell ref="D23:L23"/>
    <mergeCell ref="D24:L24"/>
    <mergeCell ref="B35:C35"/>
    <mergeCell ref="D22:L22"/>
    <mergeCell ref="B26:L26"/>
    <mergeCell ref="B27:C27"/>
    <mergeCell ref="D27:L27"/>
    <mergeCell ref="B24:C24"/>
    <mergeCell ref="B23:C23"/>
    <mergeCell ref="B22:C22"/>
    <mergeCell ref="B37:C37"/>
    <mergeCell ref="D37:L37"/>
    <mergeCell ref="B38:C38"/>
    <mergeCell ref="B42:C42"/>
    <mergeCell ref="D42:L42"/>
    <mergeCell ref="B43:C43"/>
    <mergeCell ref="D43:L43"/>
    <mergeCell ref="B39:C39"/>
    <mergeCell ref="D39:L39"/>
    <mergeCell ref="B40:C40"/>
    <mergeCell ref="D40:L40"/>
    <mergeCell ref="B41:C41"/>
    <mergeCell ref="B30:C30"/>
    <mergeCell ref="D30:L30"/>
    <mergeCell ref="B20:L20"/>
    <mergeCell ref="B28:C28"/>
    <mergeCell ref="D28:L28"/>
    <mergeCell ref="B29:C29"/>
    <mergeCell ref="D29:L29"/>
  </mergeCells>
  <conditionalFormatting sqref="D19:E19">
    <cfRule type="containsText" dxfId="239" priority="73" operator="containsText" text="Low">
      <formula>NOT(ISERROR(SEARCH("Low",D19)))</formula>
    </cfRule>
    <cfRule type="containsText" dxfId="238" priority="74" operator="containsText" text="Medium">
      <formula>NOT(ISERROR(SEARCH("Medium",D19)))</formula>
    </cfRule>
    <cfRule type="containsText" dxfId="237" priority="75" operator="containsText" text="High">
      <formula>NOT(ISERROR(SEARCH("High",D19)))</formula>
    </cfRule>
    <cfRule type="containsText" dxfId="236" priority="76" operator="containsText" text="High">
      <formula>NOT(ISERROR(SEARCH("High",D19)))</formula>
    </cfRule>
  </conditionalFormatting>
  <conditionalFormatting sqref="D36:L36">
    <cfRule type="containsText" dxfId="234" priority="6" operator="containsText" text="Low">
      <formula>NOT(ISERROR(SEARCH("Low",D36)))</formula>
    </cfRule>
    <cfRule type="containsText" dxfId="233" priority="7" operator="containsText" text="Medium">
      <formula>NOT(ISERROR(SEARCH("Medium",D36)))</formula>
    </cfRule>
    <cfRule type="containsText" dxfId="232" priority="8" operator="containsText" text="High">
      <formula>NOT(ISERROR(SEARCH("High",D36)))</formula>
    </cfRule>
  </conditionalFormatting>
  <conditionalFormatting sqref="D39:L39">
    <cfRule type="containsText" dxfId="230" priority="10" operator="containsText" text="Low">
      <formula>NOT(ISERROR(SEARCH("Low",D39)))</formula>
    </cfRule>
    <cfRule type="containsText" dxfId="229" priority="11" operator="containsText" text="Medium">
      <formula>NOT(ISERROR(SEARCH("Medium",D39)))</formula>
    </cfRule>
    <cfRule type="containsText" dxfId="228" priority="12" operator="containsText" text="High">
      <formula>NOT(ISERROR(SEARCH("High",D39)))</formula>
    </cfRule>
  </conditionalFormatting>
  <conditionalFormatting sqref="D42:L42">
    <cfRule type="containsText" dxfId="226" priority="2" operator="containsText" text="Low">
      <formula>NOT(ISERROR(SEARCH("Low",D42)))</formula>
    </cfRule>
    <cfRule type="containsText" dxfId="225" priority="3" operator="containsText" text="Medium">
      <formula>NOT(ISERROR(SEARCH("Medium",D42)))</formula>
    </cfRule>
    <cfRule type="containsText" dxfId="224" priority="4" operator="containsText" text="High">
      <formula>NOT(ISERROR(SEARCH("High",D42)))</formula>
    </cfRule>
  </conditionalFormatting>
  <dataValidations count="2">
    <dataValidation type="textLength" errorStyle="information" operator="lessThan" allowBlank="1" showInputMessage="1" showErrorMessage="1" error="Response must be less than 500 characters" sqref="D43:L43 D40:L40 D37:L37 D28:L30 D22:L24 D17:L18 D14:L15 D9:L12" xr:uid="{00000000-0002-0000-0500-000000000000}">
      <formula1>501</formula1>
    </dataValidation>
    <dataValidation type="textLength" errorStyle="information" operator="lessThan" allowBlank="1" showInputMessage="1" showErrorMessage="1" error="Response must be less than 200 characters" sqref="B12:C12 B15:C15 B18:C18" xr:uid="{00000000-0002-0000-0500-000001000000}">
      <formula1>201</formula1>
    </dataValidation>
  </dataValidations>
  <pageMargins left="0.7" right="0.7" top="0.75" bottom="0.75" header="0.3" footer="0.3"/>
  <pageSetup paperSize="304"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E54D6339-385D-40C6-90AA-5924E5E76EB3}">
            <xm:f>NOT(ISERROR(SEARCH('Backend Inputs'!$D$6,D36)))</xm:f>
            <xm:f>'Backend Inputs'!$D$6</xm:f>
            <x14:dxf>
              <font>
                <color theme="1"/>
              </font>
            </x14:dxf>
          </x14:cfRule>
          <xm:sqref>D36:L36</xm:sqref>
        </x14:conditionalFormatting>
        <x14:conditionalFormatting xmlns:xm="http://schemas.microsoft.com/office/excel/2006/main">
          <x14:cfRule type="containsText" priority="9" operator="containsText" id="{36728740-430B-4211-A4CD-31117941BE02}">
            <xm:f>NOT(ISERROR(SEARCH('Backend Inputs'!$D$6,D39)))</xm:f>
            <xm:f>'Backend Inputs'!$D$6</xm:f>
            <x14:dxf>
              <font>
                <color theme="1"/>
              </font>
            </x14:dxf>
          </x14:cfRule>
          <xm:sqref>D39:L39</xm:sqref>
        </x14:conditionalFormatting>
        <x14:conditionalFormatting xmlns:xm="http://schemas.microsoft.com/office/excel/2006/main">
          <x14:cfRule type="containsText" priority="1" operator="containsText" id="{9427B889-56B0-4619-BD88-82E21EE55D74}">
            <xm:f>NOT(ISERROR(SEARCH('Backend Inputs'!$D$6,D42)))</xm:f>
            <xm:f>'Backend Inputs'!$D$6</xm:f>
            <x14:dxf>
              <font>
                <color theme="1"/>
              </font>
            </x14:dxf>
          </x14:cfRule>
          <xm:sqref>D42:L42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Please select one of the priority ratings" xr:uid="{00000000-0002-0000-0500-000002000000}">
          <x14:formula1>
            <xm:f>'Backend Inputs'!$C$2:$C$6</xm:f>
          </x14:formula1>
          <xm:sqref>D39:L39 D36:L36 D42:L42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85367B"/>
    <pageSetUpPr autoPageBreaks="0"/>
  </sheetPr>
  <dimension ref="A1:AF80"/>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18" width="9.453125" style="2"/>
    <col min="19" max="31" width="9.453125" style="130"/>
  </cols>
  <sheetData>
    <row r="1" spans="1:19" ht="94.5" customHeight="1">
      <c r="A1" s="2"/>
      <c r="B1" s="2"/>
      <c r="C1" s="2"/>
      <c r="D1" s="2"/>
      <c r="E1" s="2"/>
      <c r="F1" s="2"/>
      <c r="G1" s="2"/>
      <c r="H1" s="2"/>
      <c r="I1" s="2"/>
      <c r="J1" s="2"/>
      <c r="K1" s="2"/>
      <c r="L1" s="2"/>
      <c r="M1" s="2"/>
    </row>
    <row r="2" spans="1:19" ht="145.5" customHeight="1">
      <c r="A2" s="2"/>
      <c r="B2" s="454" t="s">
        <v>515</v>
      </c>
      <c r="C2" s="39"/>
      <c r="D2" s="39"/>
      <c r="E2" s="39"/>
      <c r="F2" s="39"/>
      <c r="G2" s="39"/>
      <c r="H2" s="39"/>
      <c r="I2" s="2"/>
      <c r="J2" s="2"/>
      <c r="K2" s="4"/>
      <c r="L2" s="4"/>
      <c r="M2" s="4"/>
      <c r="Q2" s="13"/>
      <c r="S2" s="527"/>
    </row>
    <row r="3" spans="1:19" ht="146.25" customHeight="1">
      <c r="A3" s="2"/>
      <c r="B3" s="569" t="s">
        <v>645</v>
      </c>
      <c r="C3" s="569"/>
      <c r="D3" s="569"/>
      <c r="E3" s="569"/>
      <c r="F3" s="569"/>
      <c r="G3" s="569"/>
      <c r="H3" s="569"/>
      <c r="I3" s="569"/>
      <c r="J3" s="569"/>
      <c r="K3" s="569"/>
      <c r="L3" s="569"/>
      <c r="M3" s="45"/>
    </row>
    <row r="4" spans="1:19" ht="39" customHeight="1">
      <c r="A4" s="2"/>
      <c r="B4" s="626" t="s">
        <v>231</v>
      </c>
      <c r="C4" s="626"/>
      <c r="D4" s="626"/>
      <c r="E4" s="626"/>
      <c r="F4" s="626"/>
      <c r="G4" s="626"/>
      <c r="H4" s="626"/>
      <c r="I4" s="626"/>
      <c r="J4" s="626"/>
      <c r="K4" s="626"/>
      <c r="L4" s="626"/>
      <c r="M4" s="2"/>
    </row>
    <row r="5" spans="1:19" ht="58" customHeight="1">
      <c r="A5" s="2"/>
      <c r="B5" s="687" t="s">
        <v>328</v>
      </c>
      <c r="C5" s="687"/>
      <c r="D5" s="687"/>
      <c r="E5" s="687"/>
      <c r="F5" s="687"/>
      <c r="G5" s="687"/>
      <c r="H5" s="687"/>
      <c r="I5" s="687"/>
      <c r="J5" s="687"/>
      <c r="K5" s="687"/>
      <c r="L5" s="687"/>
      <c r="M5" s="2"/>
    </row>
    <row r="6" spans="1:19" ht="78" customHeight="1">
      <c r="A6" s="2"/>
      <c r="B6" s="689" t="s">
        <v>408</v>
      </c>
      <c r="C6" s="689"/>
      <c r="D6" s="689"/>
      <c r="E6" s="689"/>
      <c r="F6" s="689"/>
      <c r="G6" s="689"/>
      <c r="H6" s="689"/>
      <c r="I6" s="689"/>
      <c r="J6" s="689"/>
      <c r="K6" s="689"/>
      <c r="L6" s="689"/>
      <c r="M6" s="2"/>
    </row>
    <row r="7" spans="1:19" ht="67.5" customHeight="1">
      <c r="A7" s="2"/>
      <c r="B7" s="673" t="s">
        <v>390</v>
      </c>
      <c r="C7" s="673"/>
      <c r="D7" s="673"/>
      <c r="E7" s="673"/>
      <c r="F7" s="673"/>
      <c r="G7" s="673"/>
      <c r="H7" s="673"/>
      <c r="I7" s="673"/>
      <c r="J7" s="673"/>
      <c r="K7" s="673"/>
      <c r="L7" s="673"/>
      <c r="M7" s="2"/>
    </row>
    <row r="8" spans="1:19" ht="46" customHeight="1">
      <c r="A8" s="2"/>
      <c r="B8" s="681" t="s">
        <v>352</v>
      </c>
      <c r="C8" s="681"/>
      <c r="D8" s="681"/>
      <c r="E8" s="681"/>
      <c r="F8" s="682"/>
      <c r="G8" s="682"/>
      <c r="H8" s="682"/>
      <c r="I8" s="103"/>
      <c r="J8" s="103"/>
      <c r="K8" s="103"/>
      <c r="L8" s="103"/>
      <c r="M8" s="2"/>
    </row>
    <row r="9" spans="1:19" ht="23.5" customHeight="1">
      <c r="A9" s="2"/>
      <c r="B9" s="211" t="s">
        <v>677</v>
      </c>
      <c r="C9" s="207"/>
      <c r="D9" s="207"/>
      <c r="E9" s="207"/>
      <c r="F9" s="208"/>
      <c r="G9" s="208"/>
      <c r="H9" s="208"/>
      <c r="I9" s="207"/>
      <c r="J9" s="103"/>
      <c r="K9" s="103"/>
      <c r="L9" s="103"/>
      <c r="M9" s="2"/>
    </row>
    <row r="10" spans="1:19" ht="26.5" customHeight="1">
      <c r="A10" s="2"/>
      <c r="B10" s="626" t="s">
        <v>106</v>
      </c>
      <c r="C10" s="626"/>
      <c r="D10" s="626"/>
      <c r="E10" s="103"/>
      <c r="F10" s="103"/>
      <c r="G10" s="103"/>
      <c r="H10" s="103"/>
      <c r="I10" s="103"/>
      <c r="J10" s="103"/>
      <c r="K10" s="103"/>
      <c r="L10" s="103"/>
      <c r="M10" s="46"/>
    </row>
    <row r="11" spans="1:19" ht="28" customHeight="1">
      <c r="A11" s="2"/>
      <c r="B11" s="614" t="s">
        <v>9</v>
      </c>
      <c r="C11" s="614"/>
      <c r="D11" s="455" t="s">
        <v>314</v>
      </c>
      <c r="E11" s="456"/>
      <c r="F11" s="456"/>
      <c r="G11" s="456"/>
      <c r="H11" s="456"/>
      <c r="I11" s="456"/>
      <c r="J11" s="456"/>
      <c r="K11" s="456"/>
      <c r="L11" s="456"/>
      <c r="M11" s="2"/>
    </row>
    <row r="12" spans="1:19" ht="106.5" customHeight="1" thickBot="1">
      <c r="A12" s="2"/>
      <c r="B12" s="676" t="s">
        <v>73</v>
      </c>
      <c r="C12" s="685"/>
      <c r="D12" s="625" t="s">
        <v>184</v>
      </c>
      <c r="E12" s="625"/>
      <c r="F12" s="625"/>
      <c r="G12" s="625"/>
      <c r="H12" s="625"/>
      <c r="I12" s="625"/>
      <c r="J12" s="625"/>
      <c r="K12" s="625"/>
      <c r="L12" s="564"/>
      <c r="M12" s="2"/>
    </row>
    <row r="13" spans="1:19" ht="106.5" customHeight="1" thickTop="1" thickBot="1">
      <c r="A13" s="2"/>
      <c r="B13" s="679" t="s">
        <v>77</v>
      </c>
      <c r="C13" s="680"/>
      <c r="D13" s="678" t="s">
        <v>184</v>
      </c>
      <c r="E13" s="678"/>
      <c r="F13" s="678"/>
      <c r="G13" s="678"/>
      <c r="H13" s="678"/>
      <c r="I13" s="678"/>
      <c r="J13" s="678"/>
      <c r="K13" s="678"/>
      <c r="L13" s="669"/>
      <c r="M13" s="2"/>
    </row>
    <row r="14" spans="1:19" ht="106.5" customHeight="1" thickTop="1" thickBot="1">
      <c r="A14" s="2"/>
      <c r="B14" s="679" t="s">
        <v>180</v>
      </c>
      <c r="C14" s="680"/>
      <c r="D14" s="678" t="s">
        <v>184</v>
      </c>
      <c r="E14" s="678"/>
      <c r="F14" s="678"/>
      <c r="G14" s="678"/>
      <c r="H14" s="678"/>
      <c r="I14" s="678"/>
      <c r="J14" s="678"/>
      <c r="K14" s="678"/>
      <c r="L14" s="669"/>
      <c r="M14" s="2"/>
    </row>
    <row r="15" spans="1:19" ht="106.5" customHeight="1" thickTop="1" thickBot="1">
      <c r="A15" s="2"/>
      <c r="B15" s="679" t="s">
        <v>15</v>
      </c>
      <c r="C15" s="680"/>
      <c r="D15" s="678" t="s">
        <v>184</v>
      </c>
      <c r="E15" s="678"/>
      <c r="F15" s="678"/>
      <c r="G15" s="678"/>
      <c r="H15" s="678"/>
      <c r="I15" s="678"/>
      <c r="J15" s="678"/>
      <c r="K15" s="678"/>
      <c r="L15" s="669"/>
      <c r="M15" s="2"/>
    </row>
    <row r="16" spans="1:19" ht="106.5" customHeight="1" thickTop="1" thickBot="1">
      <c r="A16" s="2"/>
      <c r="B16" s="679" t="s">
        <v>311</v>
      </c>
      <c r="C16" s="680"/>
      <c r="D16" s="678" t="s">
        <v>184</v>
      </c>
      <c r="E16" s="678"/>
      <c r="F16" s="678"/>
      <c r="G16" s="678"/>
      <c r="H16" s="678"/>
      <c r="I16" s="678"/>
      <c r="J16" s="678"/>
      <c r="K16" s="678"/>
      <c r="L16" s="669"/>
      <c r="M16" s="2"/>
    </row>
    <row r="17" spans="1:31" ht="106.5" customHeight="1" thickTop="1" thickBot="1">
      <c r="A17" s="2"/>
      <c r="B17" s="679" t="s">
        <v>267</v>
      </c>
      <c r="C17" s="680"/>
      <c r="D17" s="678" t="s">
        <v>184</v>
      </c>
      <c r="E17" s="678"/>
      <c r="F17" s="678"/>
      <c r="G17" s="678"/>
      <c r="H17" s="678"/>
      <c r="I17" s="678"/>
      <c r="J17" s="678"/>
      <c r="K17" s="678"/>
      <c r="L17" s="669"/>
      <c r="M17" s="2"/>
    </row>
    <row r="18" spans="1:31" ht="106.5" customHeight="1" thickTop="1" thickBot="1">
      <c r="A18" s="2"/>
      <c r="B18" s="679" t="s">
        <v>316</v>
      </c>
      <c r="C18" s="680"/>
      <c r="D18" s="678" t="s">
        <v>184</v>
      </c>
      <c r="E18" s="678"/>
      <c r="F18" s="678"/>
      <c r="G18" s="678"/>
      <c r="H18" s="678"/>
      <c r="I18" s="678"/>
      <c r="J18" s="678"/>
      <c r="K18" s="678"/>
      <c r="L18" s="669"/>
      <c r="M18" s="2"/>
    </row>
    <row r="19" spans="1:31" ht="106.5" customHeight="1" thickTop="1" thickBot="1">
      <c r="A19" s="2"/>
      <c r="B19" s="683" t="s">
        <v>47</v>
      </c>
      <c r="C19" s="684"/>
      <c r="D19" s="678" t="s">
        <v>184</v>
      </c>
      <c r="E19" s="678"/>
      <c r="F19" s="678"/>
      <c r="G19" s="678"/>
      <c r="H19" s="678"/>
      <c r="I19" s="678"/>
      <c r="J19" s="678"/>
      <c r="K19" s="678"/>
      <c r="L19" s="669"/>
      <c r="M19" s="2"/>
    </row>
    <row r="20" spans="1:31" ht="106.5" customHeight="1" thickTop="1">
      <c r="A20" s="2"/>
      <c r="B20" s="606" t="s">
        <v>47</v>
      </c>
      <c r="C20" s="607"/>
      <c r="D20" s="612" t="s">
        <v>184</v>
      </c>
      <c r="E20" s="612"/>
      <c r="F20" s="612"/>
      <c r="G20" s="612"/>
      <c r="H20" s="612"/>
      <c r="I20" s="612"/>
      <c r="J20" s="612"/>
      <c r="K20" s="612"/>
      <c r="L20" s="613"/>
      <c r="M20" s="2"/>
    </row>
    <row r="21" spans="1:31" ht="31.5" customHeight="1">
      <c r="A21" s="2"/>
      <c r="B21" s="614" t="s">
        <v>191</v>
      </c>
      <c r="C21" s="614"/>
      <c r="D21" s="455" t="s">
        <v>299</v>
      </c>
      <c r="E21" s="458"/>
      <c r="F21" s="458"/>
      <c r="G21" s="458"/>
      <c r="H21" s="458"/>
      <c r="I21" s="458"/>
      <c r="J21" s="458"/>
      <c r="K21" s="458"/>
      <c r="L21" s="458"/>
      <c r="M21" s="2"/>
    </row>
    <row r="22" spans="1:31" s="8" customFormat="1" ht="106" customHeight="1" thickBot="1">
      <c r="A22" s="13"/>
      <c r="B22" s="611" t="s">
        <v>143</v>
      </c>
      <c r="C22" s="611"/>
      <c r="D22" s="565" t="s">
        <v>184</v>
      </c>
      <c r="E22" s="565"/>
      <c r="F22" s="565"/>
      <c r="G22" s="565"/>
      <c r="H22" s="565"/>
      <c r="I22" s="565"/>
      <c r="J22" s="565"/>
      <c r="K22" s="565"/>
      <c r="L22" s="565"/>
      <c r="M22" s="13"/>
      <c r="N22" s="13"/>
      <c r="O22" s="13"/>
      <c r="P22" s="13"/>
      <c r="Q22" s="13"/>
      <c r="R22" s="13"/>
      <c r="S22" s="527"/>
      <c r="T22" s="527"/>
      <c r="U22" s="527"/>
      <c r="V22" s="527"/>
      <c r="W22" s="527"/>
      <c r="X22" s="527"/>
      <c r="Y22" s="527"/>
      <c r="Z22" s="527"/>
      <c r="AA22" s="527"/>
      <c r="AB22" s="527"/>
      <c r="AC22" s="527"/>
      <c r="AD22" s="527"/>
      <c r="AE22" s="527"/>
    </row>
    <row r="23" spans="1:31" s="8" customFormat="1" ht="105.65" customHeight="1" thickTop="1" thickBot="1">
      <c r="A23" s="13"/>
      <c r="B23" s="611" t="s">
        <v>312</v>
      </c>
      <c r="C23" s="611"/>
      <c r="D23" s="554" t="s">
        <v>184</v>
      </c>
      <c r="E23" s="554"/>
      <c r="F23" s="554"/>
      <c r="G23" s="554"/>
      <c r="H23" s="554"/>
      <c r="I23" s="554"/>
      <c r="J23" s="554"/>
      <c r="K23" s="554"/>
      <c r="L23" s="554"/>
      <c r="M23" s="13"/>
      <c r="N23" s="13"/>
      <c r="O23" s="13"/>
      <c r="P23" s="13"/>
      <c r="Q23" s="13"/>
      <c r="R23" s="13"/>
      <c r="S23" s="527"/>
      <c r="T23" s="527"/>
      <c r="U23" s="527"/>
      <c r="V23" s="527"/>
      <c r="W23" s="527"/>
      <c r="X23" s="527"/>
      <c r="Y23" s="527"/>
      <c r="Z23" s="527"/>
      <c r="AA23" s="527"/>
      <c r="AB23" s="527"/>
      <c r="AC23" s="527"/>
      <c r="AD23" s="527"/>
      <c r="AE23" s="527"/>
    </row>
    <row r="24" spans="1:31" s="8" customFormat="1" ht="105.65" customHeight="1" thickTop="1" thickBot="1">
      <c r="A24" s="13"/>
      <c r="B24" s="611" t="s">
        <v>477</v>
      </c>
      <c r="C24" s="611"/>
      <c r="D24" s="554" t="s">
        <v>184</v>
      </c>
      <c r="E24" s="554"/>
      <c r="F24" s="554"/>
      <c r="G24" s="554"/>
      <c r="H24" s="554"/>
      <c r="I24" s="554"/>
      <c r="J24" s="554"/>
      <c r="K24" s="554"/>
      <c r="L24" s="554"/>
      <c r="M24" s="13"/>
      <c r="N24" s="13"/>
      <c r="O24" s="13"/>
      <c r="P24" s="13"/>
      <c r="Q24" s="13"/>
      <c r="R24" s="13"/>
      <c r="S24" s="527"/>
      <c r="T24" s="527"/>
      <c r="U24" s="527"/>
      <c r="V24" s="527"/>
      <c r="W24" s="527"/>
      <c r="X24" s="527"/>
      <c r="Y24" s="527"/>
      <c r="Z24" s="527"/>
      <c r="AA24" s="527"/>
      <c r="AB24" s="527"/>
      <c r="AC24" s="527"/>
      <c r="AD24" s="527"/>
      <c r="AE24" s="527"/>
    </row>
    <row r="25" spans="1:31" s="8" customFormat="1" ht="105.65" customHeight="1" thickTop="1" thickBot="1">
      <c r="A25" s="13"/>
      <c r="B25" s="611" t="s">
        <v>478</v>
      </c>
      <c r="C25" s="611"/>
      <c r="D25" s="554" t="s">
        <v>184</v>
      </c>
      <c r="E25" s="554"/>
      <c r="F25" s="554"/>
      <c r="G25" s="554"/>
      <c r="H25" s="554"/>
      <c r="I25" s="554"/>
      <c r="J25" s="554"/>
      <c r="K25" s="554"/>
      <c r="L25" s="554"/>
      <c r="M25" s="13"/>
      <c r="N25" s="13"/>
      <c r="O25" s="13"/>
      <c r="P25" s="13"/>
      <c r="Q25" s="13"/>
      <c r="R25" s="13"/>
      <c r="S25" s="527"/>
      <c r="T25" s="527"/>
      <c r="U25" s="527"/>
      <c r="V25" s="527"/>
      <c r="W25" s="527"/>
      <c r="X25" s="527"/>
      <c r="Y25" s="527"/>
      <c r="Z25" s="527"/>
      <c r="AA25" s="527"/>
      <c r="AB25" s="527"/>
      <c r="AC25" s="527"/>
      <c r="AD25" s="527"/>
      <c r="AE25" s="527"/>
    </row>
    <row r="26" spans="1:31" s="8" customFormat="1" ht="105.65" customHeight="1" thickTop="1" thickBot="1">
      <c r="A26" s="13"/>
      <c r="B26" s="611" t="s">
        <v>317</v>
      </c>
      <c r="C26" s="611"/>
      <c r="D26" s="554" t="s">
        <v>184</v>
      </c>
      <c r="E26" s="554"/>
      <c r="F26" s="554"/>
      <c r="G26" s="554"/>
      <c r="H26" s="554"/>
      <c r="I26" s="554"/>
      <c r="J26" s="554"/>
      <c r="K26" s="554"/>
      <c r="L26" s="554"/>
      <c r="M26" s="13"/>
      <c r="N26" s="13"/>
      <c r="O26" s="13"/>
      <c r="P26" s="13"/>
      <c r="Q26" s="13"/>
      <c r="R26" s="13"/>
      <c r="S26" s="527"/>
      <c r="T26" s="527"/>
      <c r="U26" s="527"/>
      <c r="V26" s="527"/>
      <c r="W26" s="527"/>
      <c r="X26" s="527"/>
      <c r="Y26" s="527"/>
      <c r="Z26" s="527"/>
      <c r="AA26" s="527"/>
      <c r="AB26" s="527"/>
      <c r="AC26" s="527"/>
      <c r="AD26" s="527"/>
      <c r="AE26" s="527"/>
    </row>
    <row r="27" spans="1:31" s="8" customFormat="1" ht="105.65" customHeight="1" thickTop="1" thickBot="1">
      <c r="A27" s="13"/>
      <c r="B27" s="611" t="s">
        <v>353</v>
      </c>
      <c r="C27" s="611"/>
      <c r="D27" s="554" t="s">
        <v>184</v>
      </c>
      <c r="E27" s="554"/>
      <c r="F27" s="554"/>
      <c r="G27" s="554"/>
      <c r="H27" s="554"/>
      <c r="I27" s="554"/>
      <c r="J27" s="554"/>
      <c r="K27" s="554"/>
      <c r="L27" s="554"/>
      <c r="M27" s="13"/>
      <c r="N27" s="13"/>
      <c r="O27" s="13"/>
      <c r="P27" s="13"/>
      <c r="Q27" s="13"/>
      <c r="R27" s="13"/>
      <c r="S27" s="527"/>
      <c r="T27" s="527"/>
      <c r="U27" s="527"/>
      <c r="V27" s="527"/>
      <c r="W27" s="527"/>
      <c r="X27" s="527"/>
      <c r="Y27" s="527"/>
      <c r="Z27" s="527"/>
      <c r="AA27" s="527"/>
      <c r="AB27" s="527"/>
      <c r="AC27" s="527"/>
      <c r="AD27" s="527"/>
      <c r="AE27" s="527"/>
    </row>
    <row r="28" spans="1:31" s="8" customFormat="1" ht="105.65" customHeight="1" thickTop="1" thickBot="1">
      <c r="A28" s="13"/>
      <c r="B28" s="611" t="s">
        <v>71</v>
      </c>
      <c r="C28" s="611"/>
      <c r="D28" s="554" t="s">
        <v>184</v>
      </c>
      <c r="E28" s="554"/>
      <c r="F28" s="554"/>
      <c r="G28" s="554"/>
      <c r="H28" s="554"/>
      <c r="I28" s="554"/>
      <c r="J28" s="554"/>
      <c r="K28" s="554"/>
      <c r="L28" s="554"/>
      <c r="M28" s="13"/>
      <c r="N28" s="13"/>
      <c r="O28" s="13"/>
      <c r="P28" s="13"/>
      <c r="Q28" s="13"/>
      <c r="R28" s="13"/>
      <c r="S28" s="527"/>
      <c r="T28" s="527"/>
      <c r="U28" s="527"/>
      <c r="V28" s="527"/>
      <c r="W28" s="527"/>
      <c r="X28" s="527"/>
      <c r="Y28" s="527"/>
      <c r="Z28" s="527"/>
      <c r="AA28" s="527"/>
      <c r="AB28" s="527"/>
      <c r="AC28" s="527"/>
      <c r="AD28" s="527"/>
      <c r="AE28" s="527"/>
    </row>
    <row r="29" spans="1:31" s="8" customFormat="1" ht="105.65" customHeight="1" thickTop="1" thickBot="1">
      <c r="A29" s="13"/>
      <c r="B29" s="611" t="s">
        <v>361</v>
      </c>
      <c r="C29" s="690"/>
      <c r="D29" s="554" t="s">
        <v>184</v>
      </c>
      <c r="E29" s="554"/>
      <c r="F29" s="554"/>
      <c r="G29" s="554"/>
      <c r="H29" s="554"/>
      <c r="I29" s="554"/>
      <c r="J29" s="554"/>
      <c r="K29" s="554"/>
      <c r="L29" s="554"/>
      <c r="M29" s="13"/>
      <c r="N29" s="13"/>
      <c r="O29" s="13"/>
      <c r="P29" s="13"/>
      <c r="Q29" s="13"/>
      <c r="R29" s="13"/>
      <c r="S29" s="527"/>
      <c r="T29" s="527"/>
      <c r="U29" s="527"/>
      <c r="V29" s="527"/>
      <c r="W29" s="527"/>
      <c r="X29" s="527"/>
      <c r="Y29" s="527"/>
      <c r="Z29" s="527"/>
      <c r="AA29" s="527"/>
      <c r="AB29" s="527"/>
      <c r="AC29" s="527"/>
      <c r="AD29" s="527"/>
      <c r="AE29" s="527"/>
    </row>
    <row r="30" spans="1:31" s="8" customFormat="1" ht="105.65" customHeight="1" thickTop="1" thickBot="1">
      <c r="A30" s="13"/>
      <c r="B30" s="691" t="s">
        <v>47</v>
      </c>
      <c r="C30" s="608"/>
      <c r="D30" s="554" t="s">
        <v>184</v>
      </c>
      <c r="E30" s="554"/>
      <c r="F30" s="554"/>
      <c r="G30" s="554"/>
      <c r="H30" s="554"/>
      <c r="I30" s="554"/>
      <c r="J30" s="554"/>
      <c r="K30" s="554"/>
      <c r="L30" s="554"/>
      <c r="M30" s="13"/>
      <c r="N30" s="13"/>
      <c r="O30" s="13"/>
      <c r="P30" s="13"/>
      <c r="Q30" s="13"/>
      <c r="R30" s="13"/>
      <c r="S30" s="527"/>
      <c r="T30" s="527"/>
      <c r="U30" s="527"/>
      <c r="V30" s="527"/>
      <c r="W30" s="527"/>
      <c r="X30" s="527"/>
      <c r="Y30" s="527"/>
      <c r="Z30" s="527"/>
      <c r="AA30" s="527"/>
      <c r="AB30" s="527"/>
      <c r="AC30" s="527"/>
      <c r="AD30" s="527"/>
      <c r="AE30" s="527"/>
    </row>
    <row r="31" spans="1:31" s="8" customFormat="1" ht="105.65" customHeight="1" thickTop="1" thickBot="1">
      <c r="A31" s="13"/>
      <c r="B31" s="674" t="s">
        <v>47</v>
      </c>
      <c r="C31" s="606"/>
      <c r="D31" s="554" t="s">
        <v>184</v>
      </c>
      <c r="E31" s="554"/>
      <c r="F31" s="554"/>
      <c r="G31" s="554"/>
      <c r="H31" s="554"/>
      <c r="I31" s="554"/>
      <c r="J31" s="554"/>
      <c r="K31" s="554"/>
      <c r="L31" s="554"/>
      <c r="M31" s="13"/>
      <c r="N31" s="13"/>
      <c r="O31" s="13"/>
      <c r="P31" s="13"/>
      <c r="Q31" s="13"/>
      <c r="R31" s="13"/>
      <c r="S31" s="527"/>
      <c r="T31" s="527"/>
      <c r="U31" s="527"/>
      <c r="V31" s="527"/>
      <c r="W31" s="527"/>
      <c r="X31" s="527"/>
      <c r="Y31" s="527"/>
      <c r="Z31" s="527"/>
      <c r="AA31" s="527"/>
      <c r="AB31" s="527"/>
      <c r="AC31" s="527"/>
      <c r="AD31" s="527"/>
      <c r="AE31" s="527"/>
    </row>
    <row r="32" spans="1:31" ht="36" customHeight="1" thickTop="1">
      <c r="A32" s="2"/>
      <c r="B32" s="626" t="s">
        <v>52</v>
      </c>
      <c r="C32" s="626"/>
      <c r="D32" s="626"/>
      <c r="E32" s="626"/>
      <c r="F32" s="626"/>
      <c r="G32" s="626"/>
      <c r="H32" s="626"/>
      <c r="I32" s="626"/>
      <c r="J32" s="626"/>
      <c r="K32" s="626"/>
      <c r="L32" s="626"/>
      <c r="M32" s="46"/>
    </row>
    <row r="33" spans="1:13" ht="70" customHeight="1">
      <c r="A33" s="2"/>
      <c r="B33" s="575" t="s">
        <v>354</v>
      </c>
      <c r="C33" s="575"/>
      <c r="D33" s="575"/>
      <c r="E33" s="575"/>
      <c r="F33" s="575"/>
      <c r="G33" s="575"/>
      <c r="H33" s="575"/>
      <c r="I33" s="575"/>
      <c r="J33" s="575"/>
      <c r="K33" s="575"/>
      <c r="L33" s="575"/>
      <c r="M33" s="46"/>
    </row>
    <row r="34" spans="1:13" ht="42" customHeight="1">
      <c r="A34" s="2"/>
      <c r="B34" s="561" t="s">
        <v>319</v>
      </c>
      <c r="C34" s="561"/>
      <c r="D34" s="561"/>
      <c r="E34" s="561"/>
      <c r="F34" s="561"/>
      <c r="G34" s="561"/>
      <c r="H34" s="561"/>
      <c r="I34" s="103"/>
      <c r="J34" s="103"/>
      <c r="K34" s="103"/>
      <c r="L34" s="103"/>
      <c r="M34" s="2"/>
    </row>
    <row r="35" spans="1:13" ht="33" customHeight="1">
      <c r="A35" s="2"/>
      <c r="B35" s="459" t="s">
        <v>59</v>
      </c>
      <c r="C35" s="459"/>
      <c r="D35" s="626" t="s">
        <v>110</v>
      </c>
      <c r="E35" s="626"/>
      <c r="F35" s="626"/>
      <c r="G35" s="626"/>
      <c r="H35" s="626"/>
      <c r="I35" s="626"/>
      <c r="J35" s="626"/>
      <c r="K35" s="626"/>
      <c r="L35" s="626"/>
      <c r="M35" s="46"/>
    </row>
    <row r="36" spans="1:13" ht="30" customHeight="1">
      <c r="A36" s="2"/>
      <c r="B36" s="688" t="s">
        <v>9</v>
      </c>
      <c r="C36" s="688"/>
      <c r="D36" s="465" t="s">
        <v>666</v>
      </c>
      <c r="E36" s="461"/>
      <c r="F36" s="461"/>
      <c r="G36" s="461"/>
      <c r="H36" s="461"/>
      <c r="I36" s="461"/>
      <c r="J36" s="461"/>
      <c r="K36" s="461"/>
      <c r="L36" s="461"/>
      <c r="M36" s="47"/>
    </row>
    <row r="37" spans="1:13" ht="106" customHeight="1" thickBot="1">
      <c r="A37" s="2"/>
      <c r="B37" s="611" t="s">
        <v>234</v>
      </c>
      <c r="C37" s="611"/>
      <c r="D37" s="565" t="s">
        <v>355</v>
      </c>
      <c r="E37" s="565"/>
      <c r="F37" s="565"/>
      <c r="G37" s="565"/>
      <c r="H37" s="565"/>
      <c r="I37" s="565"/>
      <c r="J37" s="565"/>
      <c r="K37" s="565"/>
      <c r="L37" s="565"/>
      <c r="M37" s="47"/>
    </row>
    <row r="38" spans="1:13" ht="106" customHeight="1" thickTop="1" thickBot="1">
      <c r="A38" s="2"/>
      <c r="B38" s="611" t="s">
        <v>357</v>
      </c>
      <c r="C38" s="611"/>
      <c r="D38" s="554"/>
      <c r="E38" s="554"/>
      <c r="F38" s="554"/>
      <c r="G38" s="554"/>
      <c r="H38" s="554"/>
      <c r="I38" s="554"/>
      <c r="J38" s="554"/>
      <c r="K38" s="554"/>
      <c r="L38" s="554"/>
      <c r="M38" s="47"/>
    </row>
    <row r="39" spans="1:13" ht="106" customHeight="1" thickTop="1" thickBot="1">
      <c r="A39" s="2"/>
      <c r="B39" s="611" t="s">
        <v>235</v>
      </c>
      <c r="C39" s="611"/>
      <c r="D39" s="554"/>
      <c r="E39" s="554"/>
      <c r="F39" s="554"/>
      <c r="G39" s="554"/>
      <c r="H39" s="554"/>
      <c r="I39" s="554"/>
      <c r="J39" s="554"/>
      <c r="K39" s="554"/>
      <c r="L39" s="554"/>
      <c r="M39" s="47"/>
    </row>
    <row r="40" spans="1:13" ht="106" customHeight="1" thickTop="1" thickBot="1">
      <c r="A40" s="2"/>
      <c r="B40" s="611" t="s">
        <v>236</v>
      </c>
      <c r="C40" s="611"/>
      <c r="D40" s="554"/>
      <c r="E40" s="554"/>
      <c r="F40" s="554"/>
      <c r="G40" s="554"/>
      <c r="H40" s="554"/>
      <c r="I40" s="554"/>
      <c r="J40" s="554"/>
      <c r="K40" s="554"/>
      <c r="L40" s="554"/>
      <c r="M40" s="47"/>
    </row>
    <row r="41" spans="1:13" ht="106" customHeight="1" thickTop="1" thickBot="1">
      <c r="A41" s="2"/>
      <c r="B41" s="611" t="s">
        <v>237</v>
      </c>
      <c r="C41" s="611"/>
      <c r="D41" s="554"/>
      <c r="E41" s="554"/>
      <c r="F41" s="554"/>
      <c r="G41" s="554"/>
      <c r="H41" s="554"/>
      <c r="I41" s="554"/>
      <c r="J41" s="554"/>
      <c r="K41" s="554"/>
      <c r="L41" s="554"/>
      <c r="M41" s="47"/>
    </row>
    <row r="42" spans="1:13" ht="106" customHeight="1" thickTop="1" thickBot="1">
      <c r="A42" s="2"/>
      <c r="B42" s="611" t="s">
        <v>356</v>
      </c>
      <c r="C42" s="611"/>
      <c r="D42" s="554"/>
      <c r="E42" s="554"/>
      <c r="F42" s="554"/>
      <c r="G42" s="554"/>
      <c r="H42" s="554"/>
      <c r="I42" s="554"/>
      <c r="J42" s="554"/>
      <c r="K42" s="554"/>
      <c r="L42" s="554"/>
      <c r="M42" s="47"/>
    </row>
    <row r="43" spans="1:13" ht="106" customHeight="1" thickTop="1" thickBot="1">
      <c r="A43" s="2"/>
      <c r="B43" s="611" t="s">
        <v>238</v>
      </c>
      <c r="C43" s="611"/>
      <c r="D43" s="554"/>
      <c r="E43" s="554"/>
      <c r="F43" s="554"/>
      <c r="G43" s="554"/>
      <c r="H43" s="554"/>
      <c r="I43" s="554"/>
      <c r="J43" s="554"/>
      <c r="K43" s="554"/>
      <c r="L43" s="554"/>
      <c r="M43" s="47"/>
    </row>
    <row r="44" spans="1:13" ht="106" customHeight="1" thickTop="1" thickBot="1">
      <c r="A44" s="2"/>
      <c r="B44" s="611" t="s">
        <v>239</v>
      </c>
      <c r="C44" s="611"/>
      <c r="D44" s="554"/>
      <c r="E44" s="554"/>
      <c r="F44" s="554"/>
      <c r="G44" s="554"/>
      <c r="H44" s="554"/>
      <c r="I44" s="554"/>
      <c r="J44" s="554"/>
      <c r="K44" s="554"/>
      <c r="L44" s="554"/>
      <c r="M44" s="47"/>
    </row>
    <row r="45" spans="1:13" ht="106" customHeight="1" thickTop="1" thickBot="1">
      <c r="A45" s="2"/>
      <c r="B45" s="611" t="s">
        <v>313</v>
      </c>
      <c r="C45" s="611"/>
      <c r="D45" s="554"/>
      <c r="E45" s="554"/>
      <c r="F45" s="554"/>
      <c r="G45" s="554"/>
      <c r="H45" s="554"/>
      <c r="I45" s="554"/>
      <c r="J45" s="554"/>
      <c r="K45" s="554"/>
      <c r="L45" s="554"/>
      <c r="M45" s="2"/>
    </row>
    <row r="46" spans="1:13" ht="106" customHeight="1" thickTop="1">
      <c r="A46" s="2"/>
      <c r="B46" s="677" t="s">
        <v>47</v>
      </c>
      <c r="C46" s="686"/>
      <c r="D46" s="615"/>
      <c r="E46" s="615"/>
      <c r="F46" s="615"/>
      <c r="G46" s="615"/>
      <c r="H46" s="615"/>
      <c r="I46" s="615"/>
      <c r="J46" s="615"/>
      <c r="K46" s="615"/>
      <c r="L46" s="615"/>
      <c r="M46" s="47"/>
    </row>
    <row r="47" spans="1:13" ht="30" customHeight="1">
      <c r="A47" s="2"/>
      <c r="B47" s="614" t="s">
        <v>191</v>
      </c>
      <c r="C47" s="614"/>
      <c r="D47" s="465" t="s">
        <v>666</v>
      </c>
      <c r="E47" s="469"/>
      <c r="F47" s="469"/>
      <c r="G47" s="469"/>
      <c r="H47" s="469"/>
      <c r="I47" s="469"/>
      <c r="J47" s="469"/>
      <c r="K47" s="469"/>
      <c r="L47" s="469"/>
      <c r="M47" s="2"/>
    </row>
    <row r="48" spans="1:13" ht="106" customHeight="1" thickBot="1">
      <c r="A48" s="2"/>
      <c r="B48" s="611" t="s">
        <v>479</v>
      </c>
      <c r="C48" s="611"/>
      <c r="D48" s="565" t="s">
        <v>359</v>
      </c>
      <c r="E48" s="565"/>
      <c r="F48" s="565"/>
      <c r="G48" s="565"/>
      <c r="H48" s="565"/>
      <c r="I48" s="565"/>
      <c r="J48" s="565"/>
      <c r="K48" s="565"/>
      <c r="L48" s="565"/>
      <c r="M48" s="2"/>
    </row>
    <row r="49" spans="1:32" ht="106" customHeight="1" thickTop="1" thickBot="1">
      <c r="A49" s="2"/>
      <c r="B49" s="611" t="s">
        <v>358</v>
      </c>
      <c r="C49" s="611"/>
      <c r="D49" s="554"/>
      <c r="E49" s="554"/>
      <c r="F49" s="554"/>
      <c r="G49" s="554"/>
      <c r="H49" s="554"/>
      <c r="I49" s="554"/>
      <c r="J49" s="554"/>
      <c r="K49" s="554"/>
      <c r="L49" s="554"/>
      <c r="M49" s="2"/>
    </row>
    <row r="50" spans="1:32" ht="106" customHeight="1" thickTop="1" thickBot="1">
      <c r="A50" s="2"/>
      <c r="B50" s="611" t="s">
        <v>360</v>
      </c>
      <c r="C50" s="611"/>
      <c r="D50" s="554"/>
      <c r="E50" s="554"/>
      <c r="F50" s="554"/>
      <c r="G50" s="554"/>
      <c r="H50" s="554"/>
      <c r="I50" s="554"/>
      <c r="J50" s="554"/>
      <c r="K50" s="554"/>
      <c r="L50" s="554"/>
      <c r="M50" s="2"/>
    </row>
    <row r="51" spans="1:32" ht="106" customHeight="1" thickTop="1" thickBot="1">
      <c r="A51" s="2"/>
      <c r="B51" s="662" t="s">
        <v>362</v>
      </c>
      <c r="C51" s="662"/>
      <c r="D51" s="554"/>
      <c r="E51" s="554"/>
      <c r="F51" s="554"/>
      <c r="G51" s="554"/>
      <c r="H51" s="554"/>
      <c r="I51" s="554"/>
      <c r="J51" s="554"/>
      <c r="K51" s="554"/>
      <c r="L51" s="554"/>
      <c r="M51" s="2"/>
    </row>
    <row r="52" spans="1:32" ht="106" customHeight="1" thickTop="1">
      <c r="A52" s="2"/>
      <c r="B52" s="677" t="s">
        <v>47</v>
      </c>
      <c r="C52" s="686"/>
      <c r="D52" s="615"/>
      <c r="E52" s="615"/>
      <c r="F52" s="615"/>
      <c r="G52" s="615"/>
      <c r="H52" s="615"/>
      <c r="I52" s="615"/>
      <c r="J52" s="615"/>
      <c r="K52" s="615"/>
      <c r="L52" s="615"/>
      <c r="M52" s="2"/>
    </row>
    <row r="53" spans="1:32" ht="37.5" customHeight="1">
      <c r="A53" s="2"/>
      <c r="B53" s="64"/>
      <c r="C53" s="244"/>
      <c r="D53" s="65"/>
      <c r="E53" s="65"/>
      <c r="F53" s="65"/>
      <c r="G53" s="65"/>
      <c r="H53" s="65"/>
      <c r="I53" s="65"/>
      <c r="J53" s="65"/>
      <c r="K53" s="65"/>
      <c r="L53" s="65"/>
      <c r="M53" s="2"/>
    </row>
    <row r="54" spans="1:32" ht="18.649999999999999" customHeight="1">
      <c r="A54" s="2"/>
      <c r="B54" s="66"/>
      <c r="C54" s="60"/>
      <c r="D54" s="60"/>
      <c r="E54" s="60"/>
      <c r="F54" s="60"/>
      <c r="G54" s="60"/>
      <c r="H54" s="60"/>
      <c r="I54" s="60"/>
      <c r="J54" s="60"/>
      <c r="K54" s="60"/>
      <c r="L54" s="60"/>
      <c r="M54" s="2"/>
    </row>
    <row r="55" spans="1:32" ht="15.5">
      <c r="A55" s="2"/>
      <c r="B55" s="244"/>
      <c r="C55" s="244"/>
      <c r="D55" s="2"/>
      <c r="E55" s="2"/>
      <c r="F55" s="2"/>
      <c r="G55" s="2"/>
      <c r="H55" s="2"/>
      <c r="I55" s="2"/>
      <c r="J55" s="2"/>
      <c r="K55" s="53"/>
      <c r="L55" s="265" t="s">
        <v>744</v>
      </c>
      <c r="M55" s="2"/>
    </row>
    <row r="56" spans="1:32">
      <c r="A56" s="2"/>
      <c r="B56" s="2"/>
      <c r="C56" s="2"/>
      <c r="D56" s="2"/>
      <c r="E56" s="2"/>
      <c r="F56" s="2"/>
      <c r="G56" s="2"/>
      <c r="H56" s="2"/>
      <c r="I56" s="2"/>
      <c r="J56" s="2"/>
      <c r="K56" s="2"/>
      <c r="L56" s="2"/>
      <c r="M56" s="2"/>
    </row>
    <row r="57" spans="1:32" s="2" customFormat="1">
      <c r="S57" s="130"/>
      <c r="T57" s="130"/>
      <c r="U57" s="130"/>
      <c r="V57" s="130"/>
      <c r="W57" s="130"/>
      <c r="X57" s="130"/>
      <c r="Y57" s="130"/>
      <c r="Z57" s="130"/>
      <c r="AA57" s="130"/>
      <c r="AB57" s="130"/>
      <c r="AC57" s="130"/>
      <c r="AD57" s="130"/>
      <c r="AE57" s="130"/>
      <c r="AF57"/>
    </row>
    <row r="58" spans="1:32" s="2" customFormat="1">
      <c r="S58" s="130"/>
      <c r="T58" s="130"/>
      <c r="U58" s="130"/>
      <c r="V58" s="130"/>
      <c r="W58" s="130"/>
      <c r="X58" s="130"/>
      <c r="Y58" s="130"/>
      <c r="Z58" s="130"/>
      <c r="AA58" s="130"/>
      <c r="AB58" s="130"/>
      <c r="AC58" s="130"/>
      <c r="AD58" s="130"/>
      <c r="AE58" s="130"/>
      <c r="AF58"/>
    </row>
    <row r="59" spans="1:32" s="2" customFormat="1">
      <c r="S59" s="130"/>
      <c r="T59" s="130"/>
      <c r="U59" s="130"/>
      <c r="V59" s="130"/>
      <c r="W59" s="130"/>
      <c r="X59" s="130"/>
      <c r="Y59" s="130"/>
      <c r="Z59" s="130"/>
      <c r="AA59" s="130"/>
      <c r="AB59" s="130"/>
      <c r="AC59" s="130"/>
      <c r="AD59" s="130"/>
      <c r="AE59" s="130"/>
      <c r="AF59"/>
    </row>
    <row r="60" spans="1:32" s="2" customFormat="1">
      <c r="S60" s="130"/>
      <c r="T60" s="130"/>
      <c r="U60" s="130"/>
      <c r="V60" s="130"/>
      <c r="W60" s="130"/>
      <c r="X60" s="130"/>
      <c r="Y60" s="130"/>
      <c r="Z60" s="130"/>
      <c r="AA60" s="130"/>
      <c r="AB60" s="130"/>
      <c r="AC60" s="130"/>
      <c r="AD60" s="130"/>
      <c r="AE60" s="130"/>
      <c r="AF60"/>
    </row>
    <row r="61" spans="1:32" s="2" customFormat="1">
      <c r="S61" s="130"/>
      <c r="T61" s="130"/>
      <c r="U61" s="130"/>
      <c r="V61" s="130"/>
      <c r="W61" s="130"/>
      <c r="X61" s="130"/>
      <c r="Y61" s="130"/>
      <c r="Z61" s="130"/>
      <c r="AA61" s="130"/>
      <c r="AB61" s="130"/>
      <c r="AC61" s="130"/>
      <c r="AD61" s="130"/>
      <c r="AE61" s="130"/>
      <c r="AF61"/>
    </row>
    <row r="62" spans="1:32" s="2" customFormat="1">
      <c r="S62" s="130"/>
      <c r="T62" s="130"/>
      <c r="U62" s="130"/>
      <c r="V62" s="130"/>
      <c r="W62" s="130"/>
      <c r="X62" s="130"/>
      <c r="Y62" s="130"/>
      <c r="Z62" s="130"/>
      <c r="AA62" s="130"/>
      <c r="AB62" s="130"/>
      <c r="AC62" s="130"/>
      <c r="AD62" s="130"/>
      <c r="AE62" s="130"/>
      <c r="AF62"/>
    </row>
    <row r="63" spans="1:32" s="2" customFormat="1">
      <c r="S63" s="130"/>
      <c r="T63" s="130"/>
      <c r="U63" s="130"/>
      <c r="V63" s="130"/>
      <c r="W63" s="130"/>
      <c r="X63" s="130"/>
      <c r="Y63" s="130"/>
      <c r="Z63" s="130"/>
      <c r="AA63" s="130"/>
      <c r="AB63" s="130"/>
      <c r="AC63" s="130"/>
      <c r="AD63" s="130"/>
      <c r="AE63" s="130"/>
      <c r="AF63"/>
    </row>
    <row r="64" spans="1:32" s="2" customFormat="1">
      <c r="S64" s="130"/>
      <c r="T64" s="130"/>
      <c r="U64" s="130"/>
      <c r="V64" s="130"/>
      <c r="W64" s="130"/>
      <c r="X64" s="130"/>
      <c r="Y64" s="130"/>
      <c r="Z64" s="130"/>
      <c r="AA64" s="130"/>
      <c r="AB64" s="130"/>
      <c r="AC64" s="130"/>
      <c r="AD64" s="130"/>
      <c r="AE64" s="130"/>
      <c r="AF64"/>
    </row>
    <row r="65" spans="19:32" s="2" customFormat="1">
      <c r="S65" s="130"/>
      <c r="T65" s="130"/>
      <c r="U65" s="130"/>
      <c r="V65" s="130"/>
      <c r="W65" s="130"/>
      <c r="X65" s="130"/>
      <c r="Y65" s="130"/>
      <c r="Z65" s="130"/>
      <c r="AA65" s="130"/>
      <c r="AB65" s="130"/>
      <c r="AC65" s="130"/>
      <c r="AD65" s="130"/>
      <c r="AE65" s="130"/>
      <c r="AF65"/>
    </row>
    <row r="66" spans="19:32" s="2" customFormat="1">
      <c r="S66" s="130"/>
      <c r="T66" s="130"/>
      <c r="U66" s="130"/>
      <c r="V66" s="130"/>
      <c r="W66" s="130"/>
      <c r="X66" s="130"/>
      <c r="Y66" s="130"/>
      <c r="Z66" s="130"/>
      <c r="AA66" s="130"/>
      <c r="AB66" s="130"/>
      <c r="AC66" s="130"/>
      <c r="AD66" s="130"/>
      <c r="AE66" s="130"/>
      <c r="AF66"/>
    </row>
    <row r="67" spans="19:32" s="2" customFormat="1">
      <c r="S67" s="130"/>
      <c r="T67" s="130"/>
      <c r="U67" s="130"/>
      <c r="V67" s="130"/>
      <c r="W67" s="130"/>
      <c r="X67" s="130"/>
      <c r="Y67" s="130"/>
      <c r="Z67" s="130"/>
      <c r="AA67" s="130"/>
      <c r="AB67" s="130"/>
      <c r="AC67" s="130"/>
      <c r="AD67" s="130"/>
      <c r="AE67" s="130"/>
      <c r="AF67"/>
    </row>
    <row r="68" spans="19:32" s="2" customFormat="1">
      <c r="S68" s="130"/>
      <c r="T68" s="130"/>
      <c r="U68" s="130"/>
      <c r="V68" s="130"/>
      <c r="W68" s="130"/>
      <c r="X68" s="130"/>
      <c r="Y68" s="130"/>
      <c r="Z68" s="130"/>
      <c r="AA68" s="130"/>
      <c r="AB68" s="130"/>
      <c r="AC68" s="130"/>
      <c r="AD68" s="130"/>
      <c r="AE68" s="130"/>
      <c r="AF68"/>
    </row>
    <row r="69" spans="19:32" s="2" customFormat="1">
      <c r="S69" s="130"/>
      <c r="T69" s="130"/>
      <c r="U69" s="130"/>
      <c r="V69" s="130"/>
      <c r="W69" s="130"/>
      <c r="X69" s="130"/>
      <c r="Y69" s="130"/>
      <c r="Z69" s="130"/>
      <c r="AA69" s="130"/>
      <c r="AB69" s="130"/>
      <c r="AC69" s="130"/>
      <c r="AD69" s="130"/>
      <c r="AE69" s="130"/>
      <c r="AF69"/>
    </row>
    <row r="70" spans="19:32" s="2" customFormat="1">
      <c r="S70" s="130"/>
      <c r="T70" s="130"/>
      <c r="U70" s="130"/>
      <c r="V70" s="130"/>
      <c r="W70" s="130"/>
      <c r="X70" s="130"/>
      <c r="Y70" s="130"/>
      <c r="Z70" s="130"/>
      <c r="AA70" s="130"/>
      <c r="AB70" s="130"/>
      <c r="AC70" s="130"/>
      <c r="AD70" s="130"/>
      <c r="AE70" s="130"/>
      <c r="AF70"/>
    </row>
    <row r="71" spans="19:32" s="2" customFormat="1">
      <c r="S71" s="130"/>
      <c r="T71" s="130"/>
      <c r="U71" s="130"/>
      <c r="V71" s="130"/>
      <c r="W71" s="130"/>
      <c r="X71" s="130"/>
      <c r="Y71" s="130"/>
      <c r="Z71" s="130"/>
      <c r="AA71" s="130"/>
      <c r="AB71" s="130"/>
      <c r="AC71" s="130"/>
      <c r="AD71" s="130"/>
      <c r="AE71" s="130"/>
      <c r="AF71"/>
    </row>
    <row r="72" spans="19:32" s="2" customFormat="1">
      <c r="S72" s="130"/>
      <c r="T72" s="130"/>
      <c r="U72" s="130"/>
      <c r="V72" s="130"/>
      <c r="W72" s="130"/>
      <c r="X72" s="130"/>
      <c r="Y72" s="130"/>
      <c r="Z72" s="130"/>
      <c r="AA72" s="130"/>
      <c r="AB72" s="130"/>
      <c r="AC72" s="130"/>
      <c r="AD72" s="130"/>
      <c r="AE72" s="130"/>
      <c r="AF72"/>
    </row>
    <row r="73" spans="19:32" s="2" customFormat="1">
      <c r="S73" s="130"/>
      <c r="T73" s="130"/>
      <c r="U73" s="130"/>
      <c r="V73" s="130"/>
      <c r="W73" s="130"/>
      <c r="X73" s="130"/>
      <c r="Y73" s="130"/>
      <c r="Z73" s="130"/>
      <c r="AA73" s="130"/>
      <c r="AB73" s="130"/>
      <c r="AC73" s="130"/>
      <c r="AD73" s="130"/>
      <c r="AE73" s="130"/>
      <c r="AF73"/>
    </row>
    <row r="74" spans="19:32" s="2" customFormat="1">
      <c r="S74" s="130"/>
      <c r="T74" s="130"/>
      <c r="U74" s="130"/>
      <c r="V74" s="130"/>
      <c r="W74" s="130"/>
      <c r="X74" s="130"/>
      <c r="Y74" s="130"/>
      <c r="Z74" s="130"/>
      <c r="AA74" s="130"/>
      <c r="AB74" s="130"/>
      <c r="AC74" s="130"/>
      <c r="AD74" s="130"/>
      <c r="AE74" s="130"/>
      <c r="AF74"/>
    </row>
    <row r="75" spans="19:32" s="2" customFormat="1">
      <c r="S75" s="130"/>
      <c r="T75" s="130"/>
      <c r="U75" s="130"/>
      <c r="V75" s="130"/>
      <c r="W75" s="130"/>
      <c r="X75" s="130"/>
      <c r="Y75" s="130"/>
      <c r="Z75" s="130"/>
      <c r="AA75" s="130"/>
      <c r="AB75" s="130"/>
      <c r="AC75" s="130"/>
      <c r="AD75" s="130"/>
      <c r="AE75" s="130"/>
      <c r="AF75"/>
    </row>
    <row r="76" spans="19:32" s="2" customFormat="1">
      <c r="S76" s="130"/>
      <c r="T76" s="130"/>
      <c r="U76" s="130"/>
      <c r="V76" s="130"/>
      <c r="W76" s="130"/>
      <c r="X76" s="130"/>
      <c r="Y76" s="130"/>
      <c r="Z76" s="130"/>
      <c r="AA76" s="130"/>
      <c r="AB76" s="130"/>
      <c r="AC76" s="130"/>
      <c r="AD76" s="130"/>
      <c r="AE76" s="130"/>
      <c r="AF76"/>
    </row>
    <row r="77" spans="19:32" s="2" customFormat="1">
      <c r="S77" s="130"/>
      <c r="T77" s="130"/>
      <c r="U77" s="130"/>
      <c r="V77" s="130"/>
      <c r="W77" s="130"/>
      <c r="X77" s="130"/>
      <c r="Y77" s="130"/>
      <c r="Z77" s="130"/>
      <c r="AA77" s="130"/>
      <c r="AB77" s="130"/>
      <c r="AC77" s="130"/>
      <c r="AD77" s="130"/>
      <c r="AE77" s="130"/>
      <c r="AF77"/>
    </row>
    <row r="78" spans="19:32" s="2" customFormat="1">
      <c r="S78" s="130"/>
      <c r="T78" s="130"/>
      <c r="U78" s="130"/>
      <c r="V78" s="130"/>
      <c r="W78" s="130"/>
      <c r="X78" s="130"/>
      <c r="Y78" s="130"/>
      <c r="Z78" s="130"/>
      <c r="AA78" s="130"/>
      <c r="AB78" s="130"/>
      <c r="AC78" s="130"/>
      <c r="AD78" s="130"/>
      <c r="AE78" s="130"/>
      <c r="AF78"/>
    </row>
    <row r="79" spans="19:32" s="2" customFormat="1">
      <c r="S79" s="130"/>
      <c r="T79" s="130"/>
      <c r="U79" s="130"/>
      <c r="V79" s="130"/>
      <c r="W79" s="130"/>
      <c r="X79" s="130"/>
      <c r="Y79" s="130"/>
      <c r="Z79" s="130"/>
      <c r="AA79" s="130"/>
      <c r="AB79" s="130"/>
      <c r="AC79" s="130"/>
      <c r="AD79" s="130"/>
      <c r="AE79" s="130"/>
      <c r="AF79"/>
    </row>
    <row r="80" spans="19:32" s="2" customFormat="1">
      <c r="S80" s="130"/>
      <c r="T80" s="130"/>
      <c r="U80" s="130"/>
      <c r="V80" s="130"/>
      <c r="W80" s="130"/>
      <c r="X80" s="130"/>
      <c r="Y80" s="130"/>
      <c r="Z80" s="130"/>
      <c r="AA80" s="130"/>
      <c r="AB80" s="130"/>
      <c r="AC80" s="130"/>
      <c r="AD80" s="130"/>
      <c r="AE80" s="130"/>
      <c r="AF80"/>
    </row>
  </sheetData>
  <sheetProtection algorithmName="SHA-256" hashValue="q2cuaYbBphz45jYWA1+rJZdCT/rGl+R+kRqb7ThFDyU=" saltValue="azerVtv8T09jNGB9G5W9eg==" spinCount="100000" sheet="1" formatRows="0"/>
  <mergeCells count="84">
    <mergeCell ref="D40:L40"/>
    <mergeCell ref="B28:C28"/>
    <mergeCell ref="B27:C27"/>
    <mergeCell ref="B39:C39"/>
    <mergeCell ref="D39:L39"/>
    <mergeCell ref="B29:C29"/>
    <mergeCell ref="D29:L29"/>
    <mergeCell ref="B34:H34"/>
    <mergeCell ref="B30:C30"/>
    <mergeCell ref="D46:L46"/>
    <mergeCell ref="D44:L44"/>
    <mergeCell ref="D43:L43"/>
    <mergeCell ref="D42:L42"/>
    <mergeCell ref="D41:L41"/>
    <mergeCell ref="D45:L45"/>
    <mergeCell ref="D52:L52"/>
    <mergeCell ref="D51:L51"/>
    <mergeCell ref="D50:L50"/>
    <mergeCell ref="D49:L49"/>
    <mergeCell ref="D48:L48"/>
    <mergeCell ref="B5:L5"/>
    <mergeCell ref="B4:L4"/>
    <mergeCell ref="D27:L27"/>
    <mergeCell ref="D38:L38"/>
    <mergeCell ref="D35:L35"/>
    <mergeCell ref="B26:C26"/>
    <mergeCell ref="D26:L26"/>
    <mergeCell ref="B37:C37"/>
    <mergeCell ref="D37:L37"/>
    <mergeCell ref="D28:L28"/>
    <mergeCell ref="B32:L32"/>
    <mergeCell ref="B33:L33"/>
    <mergeCell ref="B31:C31"/>
    <mergeCell ref="D31:L31"/>
    <mergeCell ref="B36:C36"/>
    <mergeCell ref="B6:L6"/>
    <mergeCell ref="B12:C12"/>
    <mergeCell ref="B52:C52"/>
    <mergeCell ref="B43:C43"/>
    <mergeCell ref="B44:C44"/>
    <mergeCell ref="B46:C46"/>
    <mergeCell ref="B50:C50"/>
    <mergeCell ref="B48:C48"/>
    <mergeCell ref="B47:C47"/>
    <mergeCell ref="B45:C45"/>
    <mergeCell ref="B51:C51"/>
    <mergeCell ref="B49:C49"/>
    <mergeCell ref="B41:C41"/>
    <mergeCell ref="B42:C42"/>
    <mergeCell ref="B38:C38"/>
    <mergeCell ref="B40:C40"/>
    <mergeCell ref="B20:C20"/>
    <mergeCell ref="D20:L20"/>
    <mergeCell ref="B8:E8"/>
    <mergeCell ref="F8:H8"/>
    <mergeCell ref="B10:D10"/>
    <mergeCell ref="B15:C15"/>
    <mergeCell ref="B17:C17"/>
    <mergeCell ref="D15:L15"/>
    <mergeCell ref="D16:L16"/>
    <mergeCell ref="D17:L17"/>
    <mergeCell ref="B16:C16"/>
    <mergeCell ref="D12:L12"/>
    <mergeCell ref="B14:C14"/>
    <mergeCell ref="D14:L14"/>
    <mergeCell ref="B13:C13"/>
    <mergeCell ref="B11:C11"/>
    <mergeCell ref="B19:C19"/>
    <mergeCell ref="B7:L7"/>
    <mergeCell ref="D19:L19"/>
    <mergeCell ref="B18:C18"/>
    <mergeCell ref="D30:L30"/>
    <mergeCell ref="B3:L3"/>
    <mergeCell ref="D13:L13"/>
    <mergeCell ref="B25:C25"/>
    <mergeCell ref="B23:C23"/>
    <mergeCell ref="D23:L23"/>
    <mergeCell ref="D25:L25"/>
    <mergeCell ref="D18:L18"/>
    <mergeCell ref="B24:C24"/>
    <mergeCell ref="D24:L24"/>
    <mergeCell ref="B21:C21"/>
    <mergeCell ref="B22:C22"/>
    <mergeCell ref="D22:L22"/>
  </mergeCells>
  <conditionalFormatting sqref="D12:L20">
    <cfRule type="containsText" dxfId="223" priority="6" operator="containsText" text="Please select ">
      <formula>NOT(ISERROR(SEARCH("Please select ",D12)))</formula>
    </cfRule>
  </conditionalFormatting>
  <conditionalFormatting sqref="D22:L31">
    <cfRule type="containsText" dxfId="222" priority="1" operator="containsText" text="Please select ">
      <formula>NOT(ISERROR(SEARCH("Please select ",D22)))</formula>
    </cfRule>
  </conditionalFormatting>
  <dataValidations xWindow="210" yWindow="752" count="30">
    <dataValidation allowBlank="1" showErrorMessage="1" prompt="Across online reviews and staff feedback you collect, how positively do workers view your organisation? Are they mostly happy but point to some areas of improvement? Or are results and reviews mostly negative?_x000a_" sqref="B43:C43" xr:uid="{00000000-0002-0000-0600-000000000000}"/>
    <dataValidation allowBlank="1" showErrorMessage="1" sqref="B37:C37 B6 B4:L4" xr:uid="{00000000-0002-0000-0600-000001000000}"/>
    <dataValidation allowBlank="1" showInputMessage="1" showErrorMessage="1" prompt="A survey or interview with a worker after they have resigned._x000a__x000a_" sqref="B13:C13" xr:uid="{00000000-0002-0000-0600-000002000000}"/>
    <dataValidation allowBlank="1" showInputMessage="1" showErrorMessage="1" prompt="Feedback collected from participants and their families/carers." sqref="B14:C14" xr:uid="{00000000-0002-0000-0600-000003000000}"/>
    <dataValidation allowBlank="1" showInputMessage="1" showErrorMessage="1" prompt="This includes informal feedback and suggestions received from workers as well as formal complaints.  " sqref="B17:C17" xr:uid="{00000000-0002-0000-0600-000004000000}"/>
    <dataValidation allowBlank="1" showInputMessage="1" showErrorMessage="1" prompt="Feedback collected from third-party stakeholders such as organisations or agencies you partner with." sqref="B16:C16" xr:uid="{00000000-0002-0000-0600-000005000000}"/>
    <dataValidation allowBlank="1" showInputMessage="1" showErrorMessage="1" prompt="Worker complaints related to safety may be informal or formal._x000a_" sqref="B27:C28" xr:uid="{00000000-0002-0000-0600-000006000000}"/>
    <dataValidation allowBlank="1" showInputMessage="1" showErrorMessage="1" prompt="A confidential report prepared by the EAP supplier providing information on frequency and type of support employees accessing EAP are seeking." sqref="B23:C23 B45:C45 B18:C18" xr:uid="{00000000-0002-0000-0600-000007000000}"/>
    <dataValidation allowBlank="1" showErrorMessage="1" prompt="Is this a theme that emerges from your data sources?" sqref="B38:C39" xr:uid="{00000000-0002-0000-0600-000008000000}"/>
    <dataValidation allowBlank="1" showErrorMessage="1" prompt="Based on staff satisfaction data, are workers happy with the workplace flexibility provided by your organisation? Do staff feel that certain processes are too rigid?" sqref="B44:C44" xr:uid="{00000000-0002-0000-0600-000009000000}"/>
    <dataValidation allowBlank="1" showErrorMessage="1" prompt="Based on participant satisfaction data and worker feedback, are staff treating both each other and participants with respect? Are staff committed to delivering support to the best of their abilities?" sqref="B42:C42" xr:uid="{00000000-0002-0000-0600-00000A000000}"/>
    <dataValidation allowBlank="1" showErrorMessage="1" prompt="Based on staff satisfaction data and worker feedback, do staff feel comfortable expressing their views to others in the organisation, particularly management? Do they feel rewarded for the work that they do?_x000a_" sqref="B41:C41" xr:uid="{00000000-0002-0000-0600-00000B000000}"/>
    <dataValidation allowBlank="1" showErrorMessage="1" prompt="Based on staff satisfaction survey data and supervisor feedback, do workers trust the organisation and leaders to ensure fairness in the workplace e,g, regarding opportunities, leadership and growth?" sqref="B40:C40" xr:uid="{00000000-0002-0000-0600-00000C000000}"/>
    <dataValidation allowBlank="1" showInputMessage="1" showErrorMessage="1" prompt="The number of compensation claims lodged by workers over a reporting period. For more information, visit the appendix. " sqref="B49:C49" xr:uid="{00000000-0002-0000-0600-00000D000000}"/>
    <dataValidation allowBlank="1" showInputMessage="1" showErrorMessage="1" prompt="The number of WHS incidents in a reporting period. For more information visit the appendix._x000a__x000a_" sqref="B48:C48" xr:uid="{00000000-0002-0000-0600-00000E000000}"/>
    <dataValidation allowBlank="1" showInputMessage="1" showErrorMessage="1" prompt="A survey issued to employees on a regular basis (e.g. monthly or quarterly) on their workload, alignment to values and culture, feedback and other comments. More information about how to collect this type of data can be found in the Appendix. " sqref="B13:C13" xr:uid="{00000000-0002-0000-0600-00000F000000}"/>
    <dataValidation allowBlank="1" showInputMessage="1" showErrorMessage="1" prompt="The number and nature of NDIS reportable incidents (or near-misses, such as spills). More information on this is at Appendix- Indicators." sqref="B50:C50" xr:uid="{00000000-0002-0000-0600-000010000000}"/>
    <dataValidation allowBlank="1" showInputMessage="1" showErrorMessage="1" prompt="Incident reports document an event or circumstance that may have caused injury. This data can be used to identify the number and severity of injuries over a chosen timeframe, including trends." sqref="B24:C24" xr:uid="{00000000-0002-0000-0600-000011000000}"/>
    <dataValidation allowBlank="1" showInputMessage="1" showErrorMessage="1" prompt="Data collected by supervisors/managers about workers' performance through informal mechanisms (conversations, meetings) and formal mechanisms (performance reviews)." sqref="B15:C15" xr:uid="{00000000-0002-0000-0600-000012000000}"/>
    <dataValidation allowBlank="1" showInputMessage="1" showErrorMessage="1" prompt="WHS data collected by HR. The number of worker compensation claims for the past year or more. Your insurance company may hold this information. More information about how to collect this type of data can be found in the Appendix. " sqref="B23:C23" xr:uid="{00000000-0002-0000-0600-000013000000}"/>
    <dataValidation allowBlank="1" showInputMessage="1" showErrorMessage="1" prompt="The number of worker compensation claims made in the past year or more. " sqref="B28:C28" xr:uid="{00000000-0002-0000-0600-000014000000}"/>
    <dataValidation allowBlank="1" showInputMessage="1" showErrorMessage="1" prompt="A WHS risk assessment is a systematic review of the workplace to identify any hazards that could cause harm to a worker." sqref="B25:C25" xr:uid="{00000000-0002-0000-0600-000015000000}"/>
    <dataValidation allowBlank="1" showInputMessage="1" showErrorMessage="1" prompt="Risk management reports include information on worker safety incidents. Participant safety incidents data may also have implications for worker safety. " sqref="B51:C51" xr:uid="{00000000-0002-0000-0600-000016000000}"/>
    <dataValidation allowBlank="1" showInputMessage="1" showErrorMessage="1" prompt="A survey issued to workers to find out worker opinions and ideas." sqref="B12:C12" xr:uid="{00000000-0002-0000-0600-000017000000}"/>
    <dataValidation allowBlank="1" showInputMessage="1" showErrorMessage="1" prompt="The number of worker compensation claims made in the past year or more. Your insurance company should have this information. " sqref="B28:C28" xr:uid="{00000000-0002-0000-0600-000018000000}"/>
    <dataValidation allowBlank="1" showInputMessage="1" showErrorMessage="1" prompt="System that maintains worker records and supports payroll and HR-related tasks. " sqref="B22:C22" xr:uid="{00000000-0002-0000-0600-000019000000}"/>
    <dataValidation allowBlank="1" showInputMessage="1" showErrorMessage="1" prompt="Data collected by supervisors/managers about workers' performance through informal mechanisms (conversations, meetings) and formal mechanisms (performance reviews). " sqref="B26:C26" xr:uid="{00000000-0002-0000-0600-00001A000000}"/>
    <dataValidation allowBlank="1" showInputMessage="1" showErrorMessage="1" prompt="Risk management reports include information on risks to participant and worker safety._x000a_" sqref="B29:C29" xr:uid="{00000000-0002-0000-0600-00001B000000}"/>
    <dataValidation type="textLength" errorStyle="information" operator="lessThan" allowBlank="1" showErrorMessage="1" error="Response must be less than 500 characters" sqref="D12:L20 D48:L52 D37:L46 D22:L31" xr:uid="{00000000-0002-0000-0600-00001C000000}">
      <formula1>501</formula1>
    </dataValidation>
    <dataValidation type="textLength" errorStyle="information" operator="lessThan" allowBlank="1" showInputMessage="1" showErrorMessage="1" error="Response must be less than 200 characters" prompt="Please input any additional data sources you may have._x000a_" sqref="B19:C20 B30:C31 B46:C46 B52:C52" xr:uid="{00000000-0002-0000-0600-00001D000000}">
      <formula1>201</formula1>
    </dataValidation>
  </dataValidations>
  <pageMargins left="0.7" right="0.7" top="0.75" bottom="0.75" header="0.3" footer="0.3"/>
  <pageSetup paperSize="30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85367B"/>
  </sheetPr>
  <dimension ref="A1:AO187"/>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20" width="9.453125" style="2"/>
    <col min="21" max="21" width="20.453125" style="2" customWidth="1"/>
    <col min="22" max="41" width="9.453125" style="2"/>
  </cols>
  <sheetData>
    <row r="1" spans="1:13" ht="94.5" customHeight="1">
      <c r="A1" s="2"/>
      <c r="B1" s="2"/>
      <c r="C1" s="2"/>
      <c r="D1" s="2"/>
      <c r="E1" s="2"/>
      <c r="F1" s="2"/>
      <c r="G1" s="2"/>
      <c r="H1" s="2"/>
      <c r="I1" s="2"/>
      <c r="J1" s="2"/>
      <c r="K1" s="2"/>
      <c r="L1" s="2"/>
      <c r="M1" s="2"/>
    </row>
    <row r="2" spans="1:13" ht="145.5" customHeight="1">
      <c r="A2" s="2"/>
      <c r="B2" s="454" t="s">
        <v>516</v>
      </c>
      <c r="C2" s="2"/>
      <c r="D2" s="2"/>
      <c r="E2" s="2"/>
      <c r="F2" s="2"/>
      <c r="G2" s="2"/>
      <c r="H2" s="2"/>
      <c r="I2" s="2"/>
      <c r="J2" s="2"/>
      <c r="K2" s="2"/>
      <c r="L2" s="2"/>
      <c r="M2" s="2"/>
    </row>
    <row r="3" spans="1:13" ht="52.5" customHeight="1">
      <c r="A3" s="2"/>
      <c r="B3" s="569" t="s">
        <v>403</v>
      </c>
      <c r="C3" s="569"/>
      <c r="D3" s="569"/>
      <c r="E3" s="569"/>
      <c r="F3" s="569"/>
      <c r="G3" s="569"/>
      <c r="H3" s="569"/>
      <c r="I3" s="569"/>
      <c r="J3" s="569"/>
      <c r="K3" s="569"/>
      <c r="L3" s="569"/>
      <c r="M3" s="45"/>
    </row>
    <row r="4" spans="1:13" ht="60.65" customHeight="1">
      <c r="A4" s="2"/>
      <c r="B4" s="626" t="s">
        <v>198</v>
      </c>
      <c r="C4" s="626"/>
      <c r="D4" s="626"/>
      <c r="E4" s="626"/>
      <c r="F4" s="626"/>
      <c r="G4" s="626"/>
      <c r="H4" s="626"/>
      <c r="I4" s="626"/>
      <c r="J4" s="626"/>
      <c r="K4" s="626"/>
      <c r="L4" s="626"/>
      <c r="M4" s="63"/>
    </row>
    <row r="5" spans="1:13" ht="49" customHeight="1">
      <c r="A5" s="2"/>
      <c r="B5" s="575" t="s">
        <v>315</v>
      </c>
      <c r="C5" s="575"/>
      <c r="D5" s="575"/>
      <c r="E5" s="575"/>
      <c r="F5" s="575"/>
      <c r="G5" s="575"/>
      <c r="H5" s="575"/>
      <c r="I5" s="575"/>
      <c r="J5" s="575"/>
      <c r="K5" s="575"/>
      <c r="L5" s="575"/>
      <c r="M5" s="102"/>
    </row>
    <row r="6" spans="1:13" ht="37.5" customHeight="1">
      <c r="A6" s="2"/>
      <c r="B6" s="626" t="s">
        <v>199</v>
      </c>
      <c r="C6" s="626"/>
      <c r="D6" s="626"/>
      <c r="E6" s="626"/>
      <c r="F6" s="626"/>
      <c r="G6" s="626"/>
      <c r="H6" s="626"/>
      <c r="I6" s="626"/>
      <c r="J6" s="626"/>
      <c r="K6" s="626"/>
      <c r="L6" s="626"/>
      <c r="M6" s="213"/>
    </row>
    <row r="7" spans="1:13" ht="26.5" customHeight="1">
      <c r="A7" s="2"/>
      <c r="B7" s="666" t="s">
        <v>349</v>
      </c>
      <c r="C7" s="666"/>
      <c r="D7" s="694" t="s">
        <v>205</v>
      </c>
      <c r="E7" s="694"/>
      <c r="F7" s="694"/>
      <c r="G7" s="694"/>
      <c r="H7" s="694"/>
      <c r="I7" s="694"/>
      <c r="J7" s="694"/>
      <c r="K7" s="694"/>
      <c r="L7" s="694"/>
      <c r="M7" s="2"/>
    </row>
    <row r="8" spans="1:13" ht="30" customHeight="1">
      <c r="A8" s="2"/>
      <c r="B8" s="671" t="s">
        <v>9</v>
      </c>
      <c r="C8" s="671"/>
      <c r="D8" s="465" t="s">
        <v>666</v>
      </c>
      <c r="E8" s="466"/>
      <c r="F8" s="466"/>
      <c r="G8" s="466"/>
      <c r="H8" s="466"/>
      <c r="I8" s="466"/>
      <c r="J8" s="466"/>
      <c r="K8" s="466"/>
      <c r="L8" s="466"/>
      <c r="M8" s="2"/>
    </row>
    <row r="9" spans="1:13" ht="106" customHeight="1" thickBot="1">
      <c r="A9" s="2"/>
      <c r="B9" s="611" t="str">
        <f>'Data - Workplace Culture'!B37</f>
        <v>Does the organisation have a clear vision and purpose that covers the values, aims, quality and workforce support it will provide?</v>
      </c>
      <c r="C9" s="611"/>
      <c r="D9" s="564" t="s">
        <v>445</v>
      </c>
      <c r="E9" s="565"/>
      <c r="F9" s="565"/>
      <c r="G9" s="565"/>
      <c r="H9" s="565"/>
      <c r="I9" s="565"/>
      <c r="J9" s="565"/>
      <c r="K9" s="565"/>
      <c r="L9" s="565"/>
      <c r="M9" s="2"/>
    </row>
    <row r="10" spans="1:13" ht="106" customHeight="1" thickTop="1" thickBot="1">
      <c r="A10" s="2"/>
      <c r="B10" s="611" t="str">
        <f>'Data - Workplace Culture'!B38</f>
        <v>Do workers consistently apply the NDIS Code of Conduct when supporting participants?</v>
      </c>
      <c r="C10" s="611"/>
      <c r="D10" s="669"/>
      <c r="E10" s="554"/>
      <c r="F10" s="554"/>
      <c r="G10" s="554"/>
      <c r="H10" s="554"/>
      <c r="I10" s="554"/>
      <c r="J10" s="554"/>
      <c r="K10" s="554"/>
      <c r="L10" s="554"/>
      <c r="M10" s="2"/>
    </row>
    <row r="11" spans="1:13" ht="106" customHeight="1" thickTop="1" thickBot="1">
      <c r="A11" s="2"/>
      <c r="B11" s="611" t="str">
        <f>'Data - Workplace Culture'!B39</f>
        <v>Does the organisation actively support diversity and include people with disabilities at all levels?</v>
      </c>
      <c r="C11" s="611"/>
      <c r="D11" s="669"/>
      <c r="E11" s="554"/>
      <c r="F11" s="554"/>
      <c r="G11" s="554"/>
      <c r="H11" s="554"/>
      <c r="I11" s="554"/>
      <c r="J11" s="554"/>
      <c r="K11" s="554"/>
      <c r="L11" s="554"/>
      <c r="M11" s="2"/>
    </row>
    <row r="12" spans="1:13" ht="106" customHeight="1" thickTop="1" thickBot="1">
      <c r="A12" s="2"/>
      <c r="B12" s="611" t="str">
        <f>'Data - Workplace Culture'!B40</f>
        <v>Does the organisation know what workers expect and value about their work and have systems to reinforce and meet these expectations?</v>
      </c>
      <c r="C12" s="611"/>
      <c r="D12" s="564"/>
      <c r="E12" s="565"/>
      <c r="F12" s="565"/>
      <c r="G12" s="565"/>
      <c r="H12" s="565"/>
      <c r="I12" s="565"/>
      <c r="J12" s="565"/>
      <c r="K12" s="565"/>
      <c r="L12" s="565"/>
      <c r="M12" s="2"/>
    </row>
    <row r="13" spans="1:13" ht="106" customHeight="1" thickTop="1" thickBot="1">
      <c r="A13" s="2"/>
      <c r="B13" s="611" t="str">
        <f>'Data - Workplace Culture'!B41</f>
        <v xml:space="preserve">Does the organisation support workers to identify, develop and apply the capabilities relevant to their work? </v>
      </c>
      <c r="C13" s="611"/>
      <c r="D13" s="564"/>
      <c r="E13" s="565"/>
      <c r="F13" s="565"/>
      <c r="G13" s="565"/>
      <c r="H13" s="565"/>
      <c r="I13" s="565"/>
      <c r="J13" s="565"/>
      <c r="K13" s="565"/>
      <c r="L13" s="565"/>
      <c r="M13" s="2"/>
    </row>
    <row r="14" spans="1:13" ht="106" customHeight="1" thickTop="1" thickBot="1">
      <c r="A14" s="2"/>
      <c r="B14" s="611" t="str">
        <f>'Data - Workplace Culture'!B42</f>
        <v>Do workers receive regular feedback on their work?</v>
      </c>
      <c r="C14" s="611"/>
      <c r="D14" s="564"/>
      <c r="E14" s="565"/>
      <c r="F14" s="565"/>
      <c r="G14" s="565"/>
      <c r="H14" s="565"/>
      <c r="I14" s="565"/>
      <c r="J14" s="565"/>
      <c r="K14" s="565"/>
      <c r="L14" s="565"/>
      <c r="M14" s="2"/>
    </row>
    <row r="15" spans="1:13" ht="106" customHeight="1" thickTop="1" thickBot="1">
      <c r="A15" s="2"/>
      <c r="B15" s="611" t="str">
        <f>'Data - Workplace Culture'!B43</f>
        <v>Do workers feel connected to and supported by their manager?</v>
      </c>
      <c r="C15" s="611"/>
      <c r="D15" s="564"/>
      <c r="E15" s="565"/>
      <c r="F15" s="565"/>
      <c r="G15" s="565"/>
      <c r="H15" s="565"/>
      <c r="I15" s="565"/>
      <c r="J15" s="565"/>
      <c r="K15" s="565"/>
      <c r="L15" s="565"/>
      <c r="M15" s="2"/>
    </row>
    <row r="16" spans="1:13" ht="106" customHeight="1" thickTop="1" thickBot="1">
      <c r="A16" s="2"/>
      <c r="B16" s="611" t="str">
        <f>'Data - Workplace Culture'!B44</f>
        <v>Do workers feel connected to and supported by the organisation?</v>
      </c>
      <c r="C16" s="611"/>
      <c r="D16" s="564"/>
      <c r="E16" s="565"/>
      <c r="F16" s="565"/>
      <c r="G16" s="565"/>
      <c r="H16" s="565"/>
      <c r="I16" s="565"/>
      <c r="J16" s="565"/>
      <c r="K16" s="565"/>
      <c r="L16" s="565"/>
      <c r="M16" s="2"/>
    </row>
    <row r="17" spans="1:41" ht="106" customHeight="1" thickTop="1" thickBot="1">
      <c r="A17" s="2"/>
      <c r="B17" s="611" t="str">
        <f>'Data - Workplace Culture'!B45</f>
        <v xml:space="preserve">What proportion of issues raised by staff with the EAP reflect negative experience that could be addressed by improving workplace culture?   </v>
      </c>
      <c r="C17" s="611"/>
      <c r="D17" s="564"/>
      <c r="E17" s="565"/>
      <c r="F17" s="565"/>
      <c r="G17" s="565"/>
      <c r="H17" s="565"/>
      <c r="I17" s="565"/>
      <c r="J17" s="565"/>
      <c r="K17" s="565"/>
      <c r="L17" s="565"/>
      <c r="M17" s="2"/>
    </row>
    <row r="18" spans="1:41" ht="106" customHeight="1" thickTop="1">
      <c r="A18" s="2"/>
      <c r="B18" s="611" t="str">
        <f>IF('Data - Workplace Culture'!B46="Free input for additional indicators you identify as important","",'Data - Workplace Culture'!B46)</f>
        <v/>
      </c>
      <c r="C18" s="672"/>
      <c r="D18" s="613"/>
      <c r="E18" s="615"/>
      <c r="F18" s="615"/>
      <c r="G18" s="615"/>
      <c r="H18" s="615"/>
      <c r="I18" s="615"/>
      <c r="J18" s="615"/>
      <c r="K18" s="615"/>
      <c r="L18" s="615"/>
      <c r="M18" s="2"/>
      <c r="S18" s="494" t="s">
        <v>47</v>
      </c>
    </row>
    <row r="19" spans="1:41" ht="30" customHeight="1">
      <c r="A19" s="2"/>
      <c r="B19" s="614" t="s">
        <v>191</v>
      </c>
      <c r="C19" s="614"/>
      <c r="D19" s="465" t="s">
        <v>666</v>
      </c>
      <c r="E19" s="467"/>
      <c r="F19" s="467"/>
      <c r="G19" s="467"/>
      <c r="H19" s="467"/>
      <c r="I19" s="467"/>
      <c r="J19" s="467"/>
      <c r="K19" s="467"/>
      <c r="L19" s="467"/>
      <c r="M19" s="2"/>
    </row>
    <row r="20" spans="1:41" s="8" customFormat="1" ht="106" customHeight="1" thickBot="1">
      <c r="A20" s="13"/>
      <c r="B20" s="611" t="str">
        <f>'Data - Workplace Culture'!B48</f>
        <v>What does data on WHS incidents and near miss indicate about risks and trends?</v>
      </c>
      <c r="C20" s="611"/>
      <c r="D20" s="564" t="s">
        <v>633</v>
      </c>
      <c r="E20" s="565"/>
      <c r="F20" s="565"/>
      <c r="G20" s="565"/>
      <c r="H20" s="565"/>
      <c r="I20" s="565"/>
      <c r="J20" s="565"/>
      <c r="K20" s="565"/>
      <c r="L20" s="565"/>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row>
    <row r="21" spans="1:41" s="8" customFormat="1" ht="106" customHeight="1" thickTop="1" thickBot="1">
      <c r="A21" s="13"/>
      <c r="B21" s="611" t="str">
        <f>'Data - Workplace Culture'!B49</f>
        <v>What does compensation claims data tell us about key risks and trends in WHS?</v>
      </c>
      <c r="C21" s="611"/>
      <c r="D21" s="564"/>
      <c r="E21" s="565"/>
      <c r="F21" s="565"/>
      <c r="G21" s="565"/>
      <c r="H21" s="565"/>
      <c r="I21" s="565"/>
      <c r="J21" s="565"/>
      <c r="K21" s="565"/>
      <c r="L21" s="565"/>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row>
    <row r="22" spans="1:41" s="8" customFormat="1" ht="106" customHeight="1" thickTop="1" thickBot="1">
      <c r="A22" s="13"/>
      <c r="B22" s="611" t="str">
        <f>'Data - Workplace Culture'!B50</f>
        <v>What safety priorities are indicated by our audit reports?</v>
      </c>
      <c r="C22" s="611"/>
      <c r="D22" s="564"/>
      <c r="E22" s="565"/>
      <c r="F22" s="565"/>
      <c r="G22" s="565"/>
      <c r="H22" s="565"/>
      <c r="I22" s="565"/>
      <c r="J22" s="565"/>
      <c r="K22" s="565"/>
      <c r="L22" s="565"/>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row>
    <row r="23" spans="1:41" s="8" customFormat="1" ht="106" customHeight="1" thickTop="1" thickBot="1">
      <c r="A23" s="13"/>
      <c r="B23" s="611" t="str">
        <f>'Data - Workplace Culture'!B51</f>
        <v xml:space="preserve">What do our risk management reports reflect about worker safety?   </v>
      </c>
      <c r="C23" s="611"/>
      <c r="D23" s="564"/>
      <c r="E23" s="565"/>
      <c r="F23" s="565"/>
      <c r="G23" s="565"/>
      <c r="H23" s="565"/>
      <c r="I23" s="565"/>
      <c r="J23" s="565"/>
      <c r="K23" s="565"/>
      <c r="L23" s="565"/>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row>
    <row r="24" spans="1:41" s="8" customFormat="1" ht="106" customHeight="1" thickTop="1">
      <c r="A24" s="13"/>
      <c r="B24" s="699" t="str">
        <f>IF('Data - Workplace Culture'!B52="Free input for additional indicators you identify as important","",'Data - Workplace Culture'!B52)</f>
        <v/>
      </c>
      <c r="C24" s="699"/>
      <c r="D24" s="613"/>
      <c r="E24" s="615"/>
      <c r="F24" s="615"/>
      <c r="G24" s="615"/>
      <c r="H24" s="615"/>
      <c r="I24" s="615"/>
      <c r="J24" s="615"/>
      <c r="K24" s="615"/>
      <c r="L24" s="615"/>
      <c r="M24" s="13"/>
      <c r="N24" s="13"/>
      <c r="O24" s="13"/>
      <c r="P24" s="13"/>
      <c r="Q24" s="13"/>
      <c r="R24" s="13"/>
      <c r="S24" s="496" t="s">
        <v>47</v>
      </c>
      <c r="T24" s="13"/>
      <c r="U24" s="13"/>
      <c r="V24" s="13"/>
      <c r="W24" s="13"/>
      <c r="X24" s="13"/>
      <c r="Y24" s="13"/>
      <c r="Z24" s="13"/>
      <c r="AA24" s="13"/>
      <c r="AB24" s="13"/>
      <c r="AC24" s="13"/>
      <c r="AD24" s="13"/>
      <c r="AE24" s="13"/>
      <c r="AF24" s="13"/>
      <c r="AG24" s="13"/>
      <c r="AH24" s="13"/>
      <c r="AI24" s="13"/>
      <c r="AJ24" s="13"/>
      <c r="AK24" s="13"/>
      <c r="AL24" s="13"/>
      <c r="AM24" s="13"/>
      <c r="AN24" s="13"/>
      <c r="AO24" s="13"/>
    </row>
    <row r="25" spans="1:41" ht="19.5" customHeight="1">
      <c r="A25" s="2"/>
      <c r="B25" s="309"/>
      <c r="C25" s="309"/>
      <c r="D25" s="59"/>
      <c r="E25" s="59"/>
      <c r="F25" s="60"/>
      <c r="G25" s="60"/>
      <c r="H25" s="60"/>
      <c r="I25" s="60"/>
      <c r="J25" s="60"/>
      <c r="K25" s="60"/>
      <c r="L25" s="60"/>
      <c r="M25" s="2"/>
    </row>
    <row r="26" spans="1:41" ht="60.65" customHeight="1">
      <c r="A26" s="2"/>
      <c r="B26" s="658" t="s">
        <v>494</v>
      </c>
      <c r="C26" s="658"/>
      <c r="D26" s="658"/>
      <c r="E26" s="658"/>
      <c r="F26" s="658"/>
      <c r="G26" s="658"/>
      <c r="H26" s="658"/>
      <c r="I26" s="658"/>
      <c r="J26" s="658"/>
      <c r="K26" s="658"/>
      <c r="L26" s="658"/>
      <c r="M26" s="54"/>
    </row>
    <row r="27" spans="1:41" ht="26.5" customHeight="1">
      <c r="A27" s="2"/>
      <c r="B27" s="666" t="s">
        <v>148</v>
      </c>
      <c r="C27" s="666"/>
      <c r="D27" s="666" t="s">
        <v>752</v>
      </c>
      <c r="E27" s="666"/>
      <c r="F27" s="666"/>
      <c r="G27" s="666"/>
      <c r="H27" s="666"/>
      <c r="I27" s="666"/>
      <c r="J27" s="666"/>
      <c r="K27" s="666"/>
      <c r="L27" s="666"/>
      <c r="M27" s="2"/>
    </row>
    <row r="28" spans="1:41" ht="106" customHeight="1" thickBot="1">
      <c r="A28" s="2"/>
      <c r="B28" s="695" t="s">
        <v>92</v>
      </c>
      <c r="C28" s="696"/>
      <c r="D28" s="565" t="s">
        <v>446</v>
      </c>
      <c r="E28" s="565"/>
      <c r="F28" s="565"/>
      <c r="G28" s="565"/>
      <c r="H28" s="565"/>
      <c r="I28" s="565"/>
      <c r="J28" s="565"/>
      <c r="K28" s="565"/>
      <c r="L28" s="565"/>
      <c r="M28" s="2"/>
    </row>
    <row r="29" spans="1:41" ht="106" customHeight="1" thickTop="1" thickBot="1">
      <c r="A29" s="2"/>
      <c r="B29" s="695"/>
      <c r="C29" s="696"/>
      <c r="D29" s="565"/>
      <c r="E29" s="565"/>
      <c r="F29" s="565"/>
      <c r="G29" s="565"/>
      <c r="H29" s="565"/>
      <c r="I29" s="565"/>
      <c r="J29" s="565"/>
      <c r="K29" s="565"/>
      <c r="L29" s="565"/>
      <c r="M29" s="2"/>
    </row>
    <row r="30" spans="1:41" ht="106" customHeight="1" thickTop="1" thickBot="1">
      <c r="A30" s="2"/>
      <c r="B30" s="697"/>
      <c r="C30" s="698"/>
      <c r="D30" s="553"/>
      <c r="E30" s="553"/>
      <c r="F30" s="553"/>
      <c r="G30" s="553"/>
      <c r="H30" s="553"/>
      <c r="I30" s="553"/>
      <c r="J30" s="553"/>
      <c r="K30" s="553"/>
      <c r="L30" s="553"/>
      <c r="M30" s="2"/>
    </row>
    <row r="31" spans="1:41" ht="106" customHeight="1" thickTop="1" thickBot="1">
      <c r="A31" s="2"/>
      <c r="B31" s="695" t="s">
        <v>191</v>
      </c>
      <c r="C31" s="695"/>
      <c r="D31" s="613" t="s">
        <v>447</v>
      </c>
      <c r="E31" s="615"/>
      <c r="F31" s="615"/>
      <c r="G31" s="615"/>
      <c r="H31" s="615"/>
      <c r="I31" s="615"/>
      <c r="J31" s="615"/>
      <c r="K31" s="615"/>
      <c r="L31" s="615"/>
      <c r="M31" s="2"/>
    </row>
    <row r="32" spans="1:41" ht="106" customHeight="1" thickTop="1" thickBot="1">
      <c r="A32" s="2"/>
      <c r="B32" s="695"/>
      <c r="C32" s="695"/>
      <c r="D32" s="613"/>
      <c r="E32" s="615"/>
      <c r="F32" s="615"/>
      <c r="G32" s="615"/>
      <c r="H32" s="615"/>
      <c r="I32" s="615"/>
      <c r="J32" s="615"/>
      <c r="K32" s="615"/>
      <c r="L32" s="615"/>
      <c r="M32" s="2"/>
    </row>
    <row r="33" spans="1:13" ht="106" customHeight="1" thickTop="1" thickBot="1">
      <c r="A33" s="2"/>
      <c r="B33" s="695"/>
      <c r="C33" s="695"/>
      <c r="D33" s="669"/>
      <c r="E33" s="554"/>
      <c r="F33" s="554"/>
      <c r="G33" s="554"/>
      <c r="H33" s="554"/>
      <c r="I33" s="554"/>
      <c r="J33" s="554"/>
      <c r="K33" s="554"/>
      <c r="L33" s="554"/>
      <c r="M33" s="2"/>
    </row>
    <row r="34" spans="1:13" ht="9" customHeight="1" thickTop="1">
      <c r="A34" s="2"/>
      <c r="B34" s="309"/>
      <c r="C34" s="309"/>
      <c r="D34" s="59"/>
      <c r="E34" s="59"/>
      <c r="F34" s="60"/>
      <c r="G34" s="60"/>
      <c r="H34" s="60"/>
      <c r="I34" s="60"/>
      <c r="J34" s="60"/>
      <c r="K34" s="60"/>
      <c r="L34" s="60"/>
      <c r="M34" s="2"/>
    </row>
    <row r="35" spans="1:13" ht="33.65" customHeight="1">
      <c r="A35" s="2"/>
      <c r="B35" s="626" t="s">
        <v>200</v>
      </c>
      <c r="C35" s="626"/>
      <c r="D35" s="626"/>
      <c r="E35" s="626"/>
      <c r="F35" s="626"/>
      <c r="G35" s="626"/>
      <c r="H35" s="626"/>
      <c r="I35" s="626"/>
      <c r="J35" s="626"/>
      <c r="K35" s="626"/>
      <c r="L35" s="626"/>
      <c r="M35" s="2"/>
    </row>
    <row r="36" spans="1:13" ht="26.5" customHeight="1">
      <c r="A36" s="2"/>
      <c r="B36" s="666" t="s">
        <v>148</v>
      </c>
      <c r="C36" s="666"/>
      <c r="D36" s="666" t="s">
        <v>752</v>
      </c>
      <c r="E36" s="666"/>
      <c r="F36" s="666"/>
      <c r="G36" s="666"/>
      <c r="H36" s="666"/>
      <c r="I36" s="666"/>
      <c r="J36" s="666"/>
      <c r="K36" s="666"/>
      <c r="L36" s="666"/>
      <c r="M36" s="2"/>
    </row>
    <row r="37" spans="1:13" ht="106.5" customHeight="1" thickBot="1">
      <c r="A37" s="2"/>
      <c r="B37" s="695" t="s">
        <v>92</v>
      </c>
      <c r="C37" s="696"/>
      <c r="D37" s="565" t="s">
        <v>448</v>
      </c>
      <c r="E37" s="565"/>
      <c r="F37" s="565"/>
      <c r="G37" s="565"/>
      <c r="H37" s="565"/>
      <c r="I37" s="565"/>
      <c r="J37" s="565"/>
      <c r="K37" s="565"/>
      <c r="L37" s="565"/>
      <c r="M37" s="2"/>
    </row>
    <row r="38" spans="1:13" ht="106.5" customHeight="1" thickTop="1" thickBot="1">
      <c r="A38" s="2"/>
      <c r="B38" s="695"/>
      <c r="C38" s="696"/>
      <c r="D38" s="565"/>
      <c r="E38" s="565"/>
      <c r="F38" s="565"/>
      <c r="G38" s="565"/>
      <c r="H38" s="565"/>
      <c r="I38" s="565"/>
      <c r="J38" s="565"/>
      <c r="K38" s="565"/>
      <c r="L38" s="565"/>
      <c r="M38" s="2"/>
    </row>
    <row r="39" spans="1:13" ht="106.5" customHeight="1" thickTop="1" thickBot="1">
      <c r="A39" s="2"/>
      <c r="B39" s="697"/>
      <c r="C39" s="698"/>
      <c r="D39" s="553"/>
      <c r="E39" s="553"/>
      <c r="F39" s="553"/>
      <c r="G39" s="553"/>
      <c r="H39" s="553"/>
      <c r="I39" s="553"/>
      <c r="J39" s="553"/>
      <c r="K39" s="553"/>
      <c r="L39" s="553"/>
      <c r="M39" s="2"/>
    </row>
    <row r="40" spans="1:13" ht="106.5" customHeight="1" thickTop="1" thickBot="1">
      <c r="A40" s="2"/>
      <c r="B40" s="695" t="s">
        <v>191</v>
      </c>
      <c r="C40" s="695"/>
      <c r="D40" s="613" t="s">
        <v>634</v>
      </c>
      <c r="E40" s="615"/>
      <c r="F40" s="615"/>
      <c r="G40" s="615"/>
      <c r="H40" s="615"/>
      <c r="I40" s="615"/>
      <c r="J40" s="615"/>
      <c r="K40" s="615"/>
      <c r="L40" s="615"/>
      <c r="M40" s="2"/>
    </row>
    <row r="41" spans="1:13" ht="106.5" customHeight="1" thickTop="1" thickBot="1">
      <c r="A41" s="2"/>
      <c r="B41" s="695"/>
      <c r="C41" s="695"/>
      <c r="D41" s="613"/>
      <c r="E41" s="615"/>
      <c r="F41" s="615"/>
      <c r="G41" s="615"/>
      <c r="H41" s="615"/>
      <c r="I41" s="615"/>
      <c r="J41" s="615"/>
      <c r="K41" s="615"/>
      <c r="L41" s="615"/>
      <c r="M41" s="2"/>
    </row>
    <row r="42" spans="1:13" ht="106.5" customHeight="1" thickTop="1" thickBot="1">
      <c r="A42" s="2"/>
      <c r="B42" s="695"/>
      <c r="C42" s="695"/>
      <c r="D42" s="669"/>
      <c r="E42" s="554"/>
      <c r="F42" s="554"/>
      <c r="G42" s="554"/>
      <c r="H42" s="554"/>
      <c r="I42" s="554"/>
      <c r="J42" s="554"/>
      <c r="K42" s="554"/>
      <c r="L42" s="554"/>
      <c r="M42" s="2"/>
    </row>
    <row r="43" spans="1:13" ht="21" customHeight="1" thickTop="1">
      <c r="A43" s="2"/>
      <c r="B43" s="309"/>
      <c r="C43" s="309"/>
      <c r="D43" s="59"/>
      <c r="E43" s="59"/>
      <c r="F43" s="60"/>
      <c r="G43" s="60"/>
      <c r="H43" s="60"/>
      <c r="I43" s="60"/>
      <c r="J43" s="60"/>
      <c r="K43" s="60"/>
      <c r="L43" s="60"/>
      <c r="M43" s="2"/>
    </row>
    <row r="44" spans="1:13" ht="32.15" customHeight="1">
      <c r="A44" s="2"/>
      <c r="B44" s="658" t="s">
        <v>217</v>
      </c>
      <c r="C44" s="658"/>
      <c r="D44" s="658"/>
      <c r="E44" s="658"/>
      <c r="F44" s="658"/>
      <c r="G44" s="658"/>
      <c r="H44" s="658"/>
      <c r="I44" s="658"/>
      <c r="J44" s="658"/>
      <c r="K44" s="658"/>
      <c r="L44" s="658"/>
      <c r="M44" s="658"/>
    </row>
    <row r="45" spans="1:13" ht="32.5" customHeight="1">
      <c r="A45" s="2"/>
      <c r="B45" s="575" t="s">
        <v>393</v>
      </c>
      <c r="C45" s="575"/>
      <c r="D45" s="575"/>
      <c r="E45" s="575"/>
      <c r="F45" s="575"/>
      <c r="G45" s="575"/>
      <c r="H45" s="575"/>
      <c r="I45" s="575"/>
      <c r="J45" s="575"/>
      <c r="K45" s="575"/>
      <c r="L45" s="575"/>
      <c r="M45" s="102"/>
    </row>
    <row r="46" spans="1:13" ht="13" customHeight="1">
      <c r="A46" s="2"/>
      <c r="B46" s="310"/>
      <c r="C46" s="310"/>
      <c r="D46" s="310"/>
      <c r="E46" s="310"/>
      <c r="F46" s="310"/>
      <c r="G46" s="310"/>
      <c r="H46" s="310"/>
      <c r="I46" s="310"/>
      <c r="J46" s="310"/>
      <c r="K46" s="310"/>
      <c r="L46" s="310"/>
      <c r="M46" s="102"/>
    </row>
    <row r="47" spans="1:13" ht="30" customHeight="1">
      <c r="A47" s="2"/>
      <c r="B47" s="614" t="s">
        <v>66</v>
      </c>
      <c r="C47" s="614"/>
      <c r="D47" s="693" t="s">
        <v>666</v>
      </c>
      <c r="E47" s="693"/>
      <c r="F47" s="693"/>
      <c r="G47" s="693"/>
      <c r="H47" s="693"/>
      <c r="I47" s="693"/>
      <c r="J47" s="693"/>
      <c r="K47" s="693"/>
      <c r="L47" s="693"/>
      <c r="M47" s="102"/>
    </row>
    <row r="48" spans="1:13" ht="24.65" customHeight="1" thickBot="1">
      <c r="A48" s="2"/>
      <c r="B48" s="663" t="s">
        <v>136</v>
      </c>
      <c r="C48" s="663"/>
      <c r="D48" s="664" t="s">
        <v>109</v>
      </c>
      <c r="E48" s="664"/>
      <c r="F48" s="664"/>
      <c r="G48" s="664"/>
      <c r="H48" s="664"/>
      <c r="I48" s="664"/>
      <c r="J48" s="664"/>
      <c r="K48" s="664"/>
      <c r="L48" s="664"/>
      <c r="M48" s="2"/>
    </row>
    <row r="49" spans="1:13" ht="99" customHeight="1" thickTop="1">
      <c r="A49" s="2"/>
      <c r="B49" s="662" t="s">
        <v>197</v>
      </c>
      <c r="C49" s="662"/>
      <c r="D49" s="615" t="s">
        <v>449</v>
      </c>
      <c r="E49" s="615"/>
      <c r="F49" s="615"/>
      <c r="G49" s="615"/>
      <c r="H49" s="615"/>
      <c r="I49" s="615"/>
      <c r="J49" s="615"/>
      <c r="K49" s="615"/>
      <c r="L49" s="615"/>
      <c r="M49" s="2"/>
    </row>
    <row r="50" spans="1:13" ht="30" customHeight="1">
      <c r="A50" s="2"/>
      <c r="B50" s="614" t="s">
        <v>191</v>
      </c>
      <c r="C50" s="614"/>
      <c r="D50" s="693"/>
      <c r="E50" s="693"/>
      <c r="F50" s="693"/>
      <c r="G50" s="693"/>
      <c r="H50" s="693"/>
      <c r="I50" s="693"/>
      <c r="J50" s="693"/>
      <c r="K50" s="693"/>
      <c r="L50" s="693"/>
      <c r="M50" s="2"/>
    </row>
    <row r="51" spans="1:13" ht="24.65" customHeight="1" thickBot="1">
      <c r="A51" s="2"/>
      <c r="B51" s="692" t="s">
        <v>136</v>
      </c>
      <c r="C51" s="692"/>
      <c r="D51" s="664" t="s">
        <v>109</v>
      </c>
      <c r="E51" s="664"/>
      <c r="F51" s="664"/>
      <c r="G51" s="664"/>
      <c r="H51" s="664"/>
      <c r="I51" s="664"/>
      <c r="J51" s="664"/>
      <c r="K51" s="664"/>
      <c r="L51" s="664"/>
      <c r="M51" s="2"/>
    </row>
    <row r="52" spans="1:13" ht="99" customHeight="1" thickTop="1">
      <c r="A52" s="2"/>
      <c r="B52" s="662" t="s">
        <v>197</v>
      </c>
      <c r="C52" s="662"/>
      <c r="D52" s="615"/>
      <c r="E52" s="615"/>
      <c r="F52" s="615"/>
      <c r="G52" s="615"/>
      <c r="H52" s="615"/>
      <c r="I52" s="615"/>
      <c r="J52" s="615"/>
      <c r="K52" s="615"/>
      <c r="L52" s="615"/>
      <c r="M52" s="2"/>
    </row>
    <row r="53" spans="1:13" ht="18.5">
      <c r="A53" s="2"/>
      <c r="B53" s="2"/>
      <c r="C53" s="2"/>
      <c r="D53" s="2"/>
      <c r="E53" s="2"/>
      <c r="F53" s="2"/>
      <c r="G53" s="2"/>
      <c r="H53" s="2"/>
      <c r="I53" s="2"/>
      <c r="J53" s="2"/>
      <c r="K53" s="574"/>
      <c r="L53" s="574"/>
      <c r="M53" s="574"/>
    </row>
    <row r="54" spans="1:13">
      <c r="A54" s="2"/>
      <c r="B54" s="2"/>
      <c r="C54" s="2"/>
      <c r="D54" s="2"/>
      <c r="E54" s="2"/>
      <c r="F54" s="2"/>
      <c r="G54" s="2"/>
      <c r="H54" s="2"/>
      <c r="I54" s="2"/>
      <c r="J54" s="2"/>
      <c r="K54" s="2"/>
      <c r="L54" s="2"/>
      <c r="M54" s="2"/>
    </row>
    <row r="55" spans="1:13">
      <c r="A55" s="2"/>
      <c r="B55" s="2"/>
      <c r="C55" s="2"/>
      <c r="D55" s="38"/>
      <c r="E55" s="2"/>
      <c r="F55" s="2"/>
      <c r="G55" s="2"/>
      <c r="H55" s="2"/>
      <c r="I55" s="2"/>
      <c r="J55" s="2"/>
      <c r="K55" s="2"/>
      <c r="L55" s="2"/>
      <c r="M55" s="2"/>
    </row>
    <row r="56" spans="1:13">
      <c r="A56" s="2"/>
      <c r="B56" s="2"/>
      <c r="C56" s="2"/>
      <c r="D56" s="2"/>
      <c r="E56" s="2"/>
      <c r="F56" s="2"/>
      <c r="G56" s="2"/>
      <c r="H56" s="2"/>
      <c r="I56" s="2"/>
      <c r="J56" s="2"/>
      <c r="K56" s="2"/>
      <c r="L56" s="265" t="s">
        <v>744</v>
      </c>
      <c r="M56" s="2"/>
    </row>
    <row r="57" spans="1:13">
      <c r="A57" s="2"/>
      <c r="B57" s="2"/>
      <c r="C57" s="2"/>
      <c r="D57" s="2"/>
      <c r="E57" s="2"/>
      <c r="F57" s="2"/>
      <c r="G57" s="2"/>
      <c r="H57" s="2"/>
      <c r="I57" s="2"/>
      <c r="J57" s="2"/>
      <c r="K57" s="2"/>
      <c r="L57" s="2"/>
      <c r="M57" s="2"/>
    </row>
    <row r="58" spans="1:13" s="2" customFormat="1"/>
    <row r="59" spans="1:13" s="2" customFormat="1"/>
    <row r="60" spans="1:13" s="2" customFormat="1"/>
    <row r="61" spans="1:13" s="2" customFormat="1"/>
    <row r="62" spans="1:13" s="2" customFormat="1"/>
    <row r="63" spans="1:13" s="2" customFormat="1"/>
    <row r="64" spans="1:13"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sheetData>
  <sheetProtection algorithmName="SHA-256" hashValue="f74G7mtQ/2IWR9upyK+j3KmiGtN0OdvKCKze0TBDADE=" saltValue="mHXX0HNdVEOaGzgr4lvVCg==" spinCount="100000" sheet="1" formatRows="0"/>
  <mergeCells count="75">
    <mergeCell ref="B13:C13"/>
    <mergeCell ref="D13:L13"/>
    <mergeCell ref="B14:C14"/>
    <mergeCell ref="D14:L14"/>
    <mergeCell ref="B21:C21"/>
    <mergeCell ref="D21:L21"/>
    <mergeCell ref="D20:L20"/>
    <mergeCell ref="D16:L16"/>
    <mergeCell ref="B17:C17"/>
    <mergeCell ref="D17:L17"/>
    <mergeCell ref="B16:C16"/>
    <mergeCell ref="B20:C20"/>
    <mergeCell ref="B18:C18"/>
    <mergeCell ref="B10:C10"/>
    <mergeCell ref="D10:L10"/>
    <mergeCell ref="B11:C11"/>
    <mergeCell ref="D11:L11"/>
    <mergeCell ref="B12:C12"/>
    <mergeCell ref="D12:L12"/>
    <mergeCell ref="B26:L26"/>
    <mergeCell ref="B19:C19"/>
    <mergeCell ref="D40:L40"/>
    <mergeCell ref="B40:C42"/>
    <mergeCell ref="B37:C39"/>
    <mergeCell ref="D38:L38"/>
    <mergeCell ref="D39:L39"/>
    <mergeCell ref="D41:L41"/>
    <mergeCell ref="D42:L42"/>
    <mergeCell ref="B27:C27"/>
    <mergeCell ref="B22:C22"/>
    <mergeCell ref="D22:L22"/>
    <mergeCell ref="B23:C23"/>
    <mergeCell ref="D23:L23"/>
    <mergeCell ref="B24:C24"/>
    <mergeCell ref="D28:L28"/>
    <mergeCell ref="B35:L35"/>
    <mergeCell ref="D27:L27"/>
    <mergeCell ref="B28:C30"/>
    <mergeCell ref="D29:L29"/>
    <mergeCell ref="D30:L30"/>
    <mergeCell ref="B31:C33"/>
    <mergeCell ref="D32:L32"/>
    <mergeCell ref="D33:L33"/>
    <mergeCell ref="D47:L47"/>
    <mergeCell ref="B3:L3"/>
    <mergeCell ref="B5:L5"/>
    <mergeCell ref="B8:C8"/>
    <mergeCell ref="B6:L6"/>
    <mergeCell ref="D7:L7"/>
    <mergeCell ref="B7:C7"/>
    <mergeCell ref="B4:L4"/>
    <mergeCell ref="B9:C9"/>
    <mergeCell ref="D9:L9"/>
    <mergeCell ref="B15:C15"/>
    <mergeCell ref="D15:L15"/>
    <mergeCell ref="D37:L37"/>
    <mergeCell ref="D36:L36"/>
    <mergeCell ref="B36:C36"/>
    <mergeCell ref="D31:L31"/>
    <mergeCell ref="D24:L24"/>
    <mergeCell ref="D18:L18"/>
    <mergeCell ref="K53:M53"/>
    <mergeCell ref="B49:C49"/>
    <mergeCell ref="D49:L49"/>
    <mergeCell ref="B50:C50"/>
    <mergeCell ref="B51:C51"/>
    <mergeCell ref="D51:L51"/>
    <mergeCell ref="B52:C52"/>
    <mergeCell ref="D52:L52"/>
    <mergeCell ref="D50:L50"/>
    <mergeCell ref="B44:M44"/>
    <mergeCell ref="B45:L45"/>
    <mergeCell ref="B47:C47"/>
    <mergeCell ref="B48:C48"/>
    <mergeCell ref="D48:L48"/>
  </mergeCells>
  <conditionalFormatting sqref="D25:E25">
    <cfRule type="containsText" dxfId="221" priority="116" operator="containsText" text="Low">
      <formula>NOT(ISERROR(SEARCH("Low",D25)))</formula>
    </cfRule>
    <cfRule type="containsText" dxfId="220" priority="117" operator="containsText" text="Medium">
      <formula>NOT(ISERROR(SEARCH("Medium",D25)))</formula>
    </cfRule>
    <cfRule type="containsText" dxfId="219" priority="118" operator="containsText" text="High">
      <formula>NOT(ISERROR(SEARCH("High",D25)))</formula>
    </cfRule>
    <cfRule type="containsText" dxfId="218" priority="119" operator="containsText" text="High">
      <formula>NOT(ISERROR(SEARCH("High",D25)))</formula>
    </cfRule>
  </conditionalFormatting>
  <conditionalFormatting sqref="D34:E34 D43:E43">
    <cfRule type="containsText" dxfId="217" priority="46" operator="containsText" text="Low">
      <formula>NOT(ISERROR(SEARCH("Low",D34)))</formula>
    </cfRule>
    <cfRule type="containsText" dxfId="216" priority="47" operator="containsText" text="Medium">
      <formula>NOT(ISERROR(SEARCH("Medium",D34)))</formula>
    </cfRule>
    <cfRule type="containsText" dxfId="215" priority="48" operator="containsText" text="High">
      <formula>NOT(ISERROR(SEARCH("High",D34)))</formula>
    </cfRule>
    <cfRule type="containsText" dxfId="214" priority="49" operator="containsText" text="High">
      <formula>NOT(ISERROR(SEARCH("High",D34)))</formula>
    </cfRule>
  </conditionalFormatting>
  <conditionalFormatting sqref="D48:L48">
    <cfRule type="containsText" dxfId="210" priority="6" operator="containsText" text="Low">
      <formula>NOT(ISERROR(SEARCH("Low",D48)))</formula>
    </cfRule>
    <cfRule type="containsText" dxfId="209" priority="7" operator="containsText" text="Medium">
      <formula>NOT(ISERROR(SEARCH("Medium",D48)))</formula>
    </cfRule>
    <cfRule type="containsText" dxfId="208" priority="8" operator="containsText" text="High">
      <formula>NOT(ISERROR(SEARCH("High",D48)))</formula>
    </cfRule>
  </conditionalFormatting>
  <conditionalFormatting sqref="D51:L51">
    <cfRule type="containsText" dxfId="206" priority="2" operator="containsText" text="Low">
      <formula>NOT(ISERROR(SEARCH("Low",D51)))</formula>
    </cfRule>
    <cfRule type="containsText" dxfId="205" priority="3" operator="containsText" text="Medium">
      <formula>NOT(ISERROR(SEARCH("Medium",D51)))</formula>
    </cfRule>
    <cfRule type="containsText" dxfId="204" priority="4" operator="containsText" text="High">
      <formula>NOT(ISERROR(SEARCH("High",D51)))</formula>
    </cfRule>
  </conditionalFormatting>
  <dataValidations count="2">
    <dataValidation allowBlank="1" showInputMessage="1" showErrorMessage="1" prompt="Please select one of the priority ratings" sqref="F34:L34 F43:L43 D34 D43" xr:uid="{00000000-0002-0000-0700-000000000000}"/>
    <dataValidation type="textLength" errorStyle="information" operator="lessThan" allowBlank="1" showInputMessage="1" showErrorMessage="1" error="Response must be less than 500 characters" sqref="D52:L52 D49:L49 D37:L42 D28:L33 E20:L23 D20:D24 D9:D18 E9:L17" xr:uid="{00000000-0002-0000-0700-000001000000}">
      <formula1>501</formula1>
    </dataValidation>
  </dataValidations>
  <pageMargins left="0.7" right="0.7" top="0.75" bottom="0.75" header="0.3" footer="0.3"/>
  <pageSetup paperSize="304"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2A387557-7B45-4B8E-A9E0-7CFA11E968CD}">
            <xm:f>OR('Data - Workplace Culture'!B46="Free input for additional indicators you identify as important", 'Data - Workplace Culture'!B46= "")</xm:f>
            <x14:dxf>
              <font>
                <color theme="0" tint="-4.9989318521683403E-2"/>
              </font>
              <fill>
                <patternFill>
                  <bgColor theme="0" tint="-4.9989318521683403E-2"/>
                </patternFill>
              </fill>
            </x14:dxf>
          </x14:cfRule>
          <xm:sqref>D18:L18</xm:sqref>
        </x14:conditionalFormatting>
        <x14:conditionalFormatting xmlns:xm="http://schemas.microsoft.com/office/excel/2006/main">
          <x14:cfRule type="expression" priority="9" id="{1760C7B8-42CE-4A5A-BBE3-5225C5D65D12}">
            <xm:f>OR('Data - Workplace Culture'!$B$52="Free input for additional indicators you identify as important", 'Data - Workplace Culture'!$B$52= "")</xm:f>
            <x14:dxf>
              <font>
                <color theme="0" tint="-4.9989318521683403E-2"/>
              </font>
              <fill>
                <patternFill>
                  <bgColor theme="0" tint="-4.9989318521683403E-2"/>
                </patternFill>
              </fill>
            </x14:dxf>
          </x14:cfRule>
          <xm:sqref>D24:L24</xm:sqref>
        </x14:conditionalFormatting>
        <x14:conditionalFormatting xmlns:xm="http://schemas.microsoft.com/office/excel/2006/main">
          <x14:cfRule type="containsText" priority="5" operator="containsText" id="{772D5FBD-E96A-40C4-9849-3870AB2CDE56}">
            <xm:f>NOT(ISERROR(SEARCH('Backend Inputs'!$D$6,D48)))</xm:f>
            <xm:f>'Backend Inputs'!$D$6</xm:f>
            <x14:dxf>
              <font>
                <color theme="1"/>
              </font>
            </x14:dxf>
          </x14:cfRule>
          <xm:sqref>D48:L48</xm:sqref>
        </x14:conditionalFormatting>
        <x14:conditionalFormatting xmlns:xm="http://schemas.microsoft.com/office/excel/2006/main">
          <x14:cfRule type="containsText" priority="1" operator="containsText" id="{8A2FDC43-A225-41AB-95D4-8ADCA6E956A5}">
            <xm:f>NOT(ISERROR(SEARCH('Backend Inputs'!$D$6,D51)))</xm:f>
            <xm:f>'Backend Inputs'!$D$6</xm:f>
            <x14:dxf>
              <font>
                <color theme="1"/>
              </font>
            </x14:dxf>
          </x14:cfRule>
          <xm:sqref>D51:L51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Please select one of the priority ratings" xr:uid="{00000000-0002-0000-0700-000002000000}">
          <x14:formula1>
            <xm:f>'Backend Inputs'!$C$2:$C$6</xm:f>
          </x14:formula1>
          <xm:sqref>D48:L48 D51:L51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85367B"/>
  </sheetPr>
  <dimension ref="A1:AF115"/>
  <sheetViews>
    <sheetView showGridLines="0" zoomScaleNormal="100" workbookViewId="0"/>
  </sheetViews>
  <sheetFormatPr defaultColWidth="9.453125" defaultRowHeight="14.5"/>
  <cols>
    <col min="1" max="1" width="8.453125" customWidth="1"/>
    <col min="2" max="2" width="45.453125" customWidth="1"/>
    <col min="3" max="8" width="9.453125" customWidth="1"/>
    <col min="13" max="13" width="9.453125" customWidth="1"/>
    <col min="14" max="20" width="9.453125" style="2"/>
    <col min="21" max="21" width="20.453125" style="2" customWidth="1"/>
    <col min="22" max="32" width="9.453125" style="2"/>
  </cols>
  <sheetData>
    <row r="1" spans="1:21" ht="94.5" customHeight="1">
      <c r="A1" s="2"/>
      <c r="B1" s="2"/>
      <c r="C1" s="2"/>
      <c r="D1" s="2"/>
      <c r="E1" s="2"/>
      <c r="F1" s="2"/>
      <c r="G1" s="2"/>
      <c r="H1" s="2"/>
      <c r="I1" s="2"/>
      <c r="J1" s="2"/>
      <c r="K1" s="2"/>
      <c r="L1" s="2"/>
      <c r="M1" s="2"/>
    </row>
    <row r="2" spans="1:21" ht="145.5" customHeight="1">
      <c r="A2" s="2"/>
      <c r="B2" s="454" t="s">
        <v>517</v>
      </c>
      <c r="C2" s="2"/>
      <c r="D2" s="2"/>
      <c r="E2" s="2"/>
      <c r="F2" s="2"/>
      <c r="G2" s="2"/>
      <c r="H2" s="2"/>
      <c r="I2" s="2"/>
      <c r="J2" s="2"/>
      <c r="K2" s="2"/>
      <c r="L2" s="2"/>
      <c r="M2" s="2"/>
    </row>
    <row r="3" spans="1:21" ht="77.150000000000006" customHeight="1">
      <c r="A3" s="2"/>
      <c r="B3" s="704" t="s">
        <v>665</v>
      </c>
      <c r="C3" s="704"/>
      <c r="D3" s="704"/>
      <c r="E3" s="704"/>
      <c r="F3" s="704"/>
      <c r="G3" s="704"/>
      <c r="H3" s="704"/>
      <c r="I3" s="704"/>
      <c r="J3" s="704"/>
      <c r="K3" s="704"/>
      <c r="L3" s="704"/>
      <c r="M3" s="2"/>
    </row>
    <row r="4" spans="1:21" ht="44.25" customHeight="1">
      <c r="A4" s="2"/>
      <c r="B4" s="706"/>
      <c r="C4" s="706"/>
      <c r="D4" s="706"/>
      <c r="E4" s="706"/>
      <c r="F4" s="706"/>
      <c r="G4" s="311"/>
      <c r="H4" s="311"/>
      <c r="I4" s="311"/>
      <c r="J4" s="311"/>
      <c r="K4" s="311"/>
      <c r="L4" s="311"/>
      <c r="M4" s="45"/>
    </row>
    <row r="5" spans="1:21" ht="99" customHeight="1">
      <c r="A5" s="2"/>
      <c r="B5" s="704" t="s">
        <v>394</v>
      </c>
      <c r="C5" s="704"/>
      <c r="D5" s="704"/>
      <c r="E5" s="704"/>
      <c r="F5" s="704"/>
      <c r="G5" s="704"/>
      <c r="H5" s="704"/>
      <c r="I5" s="704"/>
      <c r="J5" s="704"/>
      <c r="K5" s="704"/>
      <c r="L5" s="704"/>
      <c r="M5" s="2"/>
    </row>
    <row r="6" spans="1:21" ht="31" customHeight="1">
      <c r="A6" s="2"/>
      <c r="B6" s="626" t="s">
        <v>231</v>
      </c>
      <c r="C6" s="626"/>
      <c r="D6" s="626"/>
      <c r="E6" s="626"/>
      <c r="F6" s="626"/>
      <c r="G6" s="626"/>
      <c r="H6" s="626"/>
      <c r="I6" s="626"/>
      <c r="J6" s="626"/>
      <c r="K6" s="626"/>
      <c r="L6" s="626"/>
      <c r="M6" s="2"/>
    </row>
    <row r="7" spans="1:21" ht="65.150000000000006" customHeight="1">
      <c r="A7" s="2"/>
      <c r="B7" s="687" t="s">
        <v>328</v>
      </c>
      <c r="C7" s="687"/>
      <c r="D7" s="687"/>
      <c r="E7" s="687"/>
      <c r="F7" s="687"/>
      <c r="G7" s="687"/>
      <c r="H7" s="687"/>
      <c r="I7" s="687"/>
      <c r="J7" s="687"/>
      <c r="K7" s="687"/>
      <c r="L7" s="687"/>
      <c r="M7" s="2"/>
    </row>
    <row r="8" spans="1:21" ht="77.150000000000006" customHeight="1">
      <c r="A8" s="2"/>
      <c r="B8" s="689" t="s">
        <v>409</v>
      </c>
      <c r="C8" s="689"/>
      <c r="D8" s="689"/>
      <c r="E8" s="689"/>
      <c r="F8" s="689"/>
      <c r="G8" s="689"/>
      <c r="H8" s="689"/>
      <c r="I8" s="689"/>
      <c r="J8" s="689"/>
      <c r="K8" s="689"/>
      <c r="L8" s="689"/>
      <c r="M8" s="2"/>
    </row>
    <row r="9" spans="1:21" ht="67.5" customHeight="1">
      <c r="A9" s="2"/>
      <c r="B9" s="673" t="s">
        <v>390</v>
      </c>
      <c r="C9" s="673"/>
      <c r="D9" s="673"/>
      <c r="E9" s="673"/>
      <c r="F9" s="673"/>
      <c r="G9" s="673"/>
      <c r="H9" s="673"/>
      <c r="I9" s="673"/>
      <c r="J9" s="673"/>
      <c r="K9" s="673"/>
      <c r="L9" s="673"/>
      <c r="M9" s="2"/>
    </row>
    <row r="10" spans="1:21" ht="48" customHeight="1">
      <c r="A10" s="2"/>
      <c r="B10" s="610" t="s">
        <v>646</v>
      </c>
      <c r="C10" s="610"/>
      <c r="D10" s="610"/>
      <c r="E10" s="610"/>
      <c r="F10" s="705"/>
      <c r="G10" s="705"/>
      <c r="H10" s="705"/>
      <c r="I10" s="312"/>
      <c r="J10" s="312"/>
      <c r="K10" s="312"/>
      <c r="L10" s="312"/>
      <c r="M10" s="2"/>
    </row>
    <row r="11" spans="1:21" ht="48" customHeight="1">
      <c r="A11" s="2"/>
      <c r="B11" s="610" t="s">
        <v>319</v>
      </c>
      <c r="C11" s="610"/>
      <c r="D11" s="610"/>
      <c r="E11" s="610"/>
      <c r="F11" s="610"/>
      <c r="G11" s="610"/>
      <c r="H11" s="610"/>
      <c r="I11" s="610"/>
      <c r="J11" s="312"/>
      <c r="K11" s="312"/>
      <c r="L11" s="312"/>
      <c r="M11" s="2"/>
    </row>
    <row r="12" spans="1:21" ht="47.25" customHeight="1">
      <c r="A12" s="2"/>
      <c r="B12" s="313" t="s">
        <v>678</v>
      </c>
      <c r="C12" s="103"/>
      <c r="D12" s="103"/>
      <c r="E12" s="103"/>
      <c r="F12" s="246"/>
      <c r="G12" s="246"/>
      <c r="H12" s="246"/>
      <c r="I12" s="103"/>
      <c r="J12" s="103"/>
      <c r="K12" s="103"/>
      <c r="L12" s="103"/>
      <c r="M12" s="2"/>
      <c r="Q12"/>
      <c r="R12"/>
      <c r="S12"/>
    </row>
    <row r="13" spans="1:21" ht="32.15" customHeight="1">
      <c r="A13" s="2"/>
      <c r="B13" s="626" t="s">
        <v>2</v>
      </c>
      <c r="C13" s="626"/>
      <c r="D13" s="626"/>
      <c r="E13" s="103"/>
      <c r="F13" s="246"/>
      <c r="G13" s="246"/>
      <c r="H13" s="246"/>
      <c r="I13" s="103"/>
      <c r="J13" s="103"/>
      <c r="K13" s="103"/>
      <c r="L13" s="103"/>
      <c r="M13" s="2"/>
      <c r="Q13"/>
      <c r="R13"/>
      <c r="S13"/>
    </row>
    <row r="14" spans="1:21" ht="30" customHeight="1" thickBot="1">
      <c r="A14" s="2"/>
      <c r="B14" s="614" t="s">
        <v>5</v>
      </c>
      <c r="C14" s="614"/>
      <c r="D14" s="707" t="s">
        <v>299</v>
      </c>
      <c r="E14" s="707"/>
      <c r="F14" s="707"/>
      <c r="G14" s="707"/>
      <c r="H14" s="707"/>
      <c r="I14" s="707"/>
      <c r="J14" s="707"/>
      <c r="K14" s="707"/>
      <c r="L14" s="707"/>
      <c r="M14" s="2"/>
      <c r="O14" s="314"/>
      <c r="P14" s="314"/>
      <c r="Q14" s="702"/>
      <c r="R14" s="702"/>
      <c r="S14" s="702"/>
      <c r="T14" s="702"/>
      <c r="U14" s="702"/>
    </row>
    <row r="15" spans="1:21" ht="106.5" customHeight="1" thickTop="1" thickBot="1">
      <c r="A15" s="2"/>
      <c r="B15" s="611" t="s">
        <v>93</v>
      </c>
      <c r="C15" s="611"/>
      <c r="D15" s="565" t="s">
        <v>184</v>
      </c>
      <c r="E15" s="565"/>
      <c r="F15" s="565"/>
      <c r="G15" s="565"/>
      <c r="H15" s="565"/>
      <c r="I15" s="565"/>
      <c r="J15" s="565"/>
      <c r="K15" s="565"/>
      <c r="L15" s="565"/>
      <c r="M15" s="51"/>
      <c r="N15" s="37"/>
      <c r="O15" s="314"/>
      <c r="P15" s="314"/>
      <c r="Q15" s="315"/>
      <c r="R15" s="315"/>
      <c r="S15" s="315"/>
      <c r="T15" s="314"/>
      <c r="U15" s="314"/>
    </row>
    <row r="16" spans="1:21" ht="106.5" customHeight="1" thickTop="1" thickBot="1">
      <c r="A16" s="2"/>
      <c r="B16" s="611" t="s">
        <v>94</v>
      </c>
      <c r="C16" s="611"/>
      <c r="D16" s="554" t="s">
        <v>184</v>
      </c>
      <c r="E16" s="554"/>
      <c r="F16" s="554"/>
      <c r="G16" s="554"/>
      <c r="H16" s="554"/>
      <c r="I16" s="554"/>
      <c r="J16" s="554"/>
      <c r="K16" s="554"/>
      <c r="L16" s="554"/>
      <c r="M16" s="37"/>
      <c r="N16" s="37"/>
      <c r="O16" s="314"/>
      <c r="P16" s="314"/>
      <c r="Q16" s="315"/>
      <c r="R16" s="315"/>
      <c r="S16" s="315"/>
      <c r="T16" s="314"/>
      <c r="U16" s="314"/>
    </row>
    <row r="17" spans="1:21" ht="106.5" customHeight="1" thickTop="1" thickBot="1">
      <c r="A17" s="2"/>
      <c r="B17" s="611" t="s">
        <v>16</v>
      </c>
      <c r="C17" s="611"/>
      <c r="D17" s="554" t="s">
        <v>184</v>
      </c>
      <c r="E17" s="554"/>
      <c r="F17" s="554"/>
      <c r="G17" s="554"/>
      <c r="H17" s="554"/>
      <c r="I17" s="554"/>
      <c r="J17" s="554"/>
      <c r="K17" s="554"/>
      <c r="L17" s="554"/>
      <c r="M17" s="2"/>
      <c r="Q17" s="314"/>
      <c r="R17" s="314"/>
      <c r="S17" s="314"/>
      <c r="T17" s="314"/>
      <c r="U17" s="314"/>
    </row>
    <row r="18" spans="1:21" ht="106.5" customHeight="1" thickTop="1" thickBot="1">
      <c r="A18" s="2"/>
      <c r="B18" s="611" t="s">
        <v>263</v>
      </c>
      <c r="C18" s="611"/>
      <c r="D18" s="554" t="s">
        <v>184</v>
      </c>
      <c r="E18" s="554"/>
      <c r="F18" s="554"/>
      <c r="G18" s="554"/>
      <c r="H18" s="554"/>
      <c r="I18" s="554"/>
      <c r="J18" s="554"/>
      <c r="K18" s="554"/>
      <c r="L18" s="554"/>
      <c r="M18" s="2"/>
      <c r="O18" s="314"/>
      <c r="P18" s="314"/>
      <c r="Q18" s="314"/>
      <c r="R18" s="314"/>
      <c r="S18" s="314"/>
      <c r="T18" s="314"/>
      <c r="U18" s="314"/>
    </row>
    <row r="19" spans="1:21" ht="106.5" customHeight="1" thickTop="1">
      <c r="A19" s="2"/>
      <c r="B19" s="611" t="s">
        <v>25</v>
      </c>
      <c r="C19" s="611"/>
      <c r="D19" s="615" t="s">
        <v>184</v>
      </c>
      <c r="E19" s="615"/>
      <c r="F19" s="615"/>
      <c r="G19" s="615"/>
      <c r="H19" s="615"/>
      <c r="I19" s="615"/>
      <c r="J19" s="615"/>
      <c r="K19" s="615"/>
      <c r="L19" s="615"/>
      <c r="M19" s="2"/>
      <c r="O19" s="314"/>
      <c r="P19" s="314"/>
      <c r="Q19" s="314"/>
      <c r="R19" s="314"/>
      <c r="S19" s="314"/>
      <c r="T19" s="314"/>
      <c r="U19" s="314"/>
    </row>
    <row r="20" spans="1:21" ht="30" customHeight="1">
      <c r="A20" s="2"/>
      <c r="B20" s="614" t="s">
        <v>6</v>
      </c>
      <c r="C20" s="614"/>
      <c r="D20" s="707" t="s">
        <v>299</v>
      </c>
      <c r="E20" s="707"/>
      <c r="F20" s="707"/>
      <c r="G20" s="707"/>
      <c r="H20" s="707"/>
      <c r="I20" s="707"/>
      <c r="J20" s="707"/>
      <c r="K20" s="707"/>
      <c r="L20" s="707"/>
      <c r="M20" s="2"/>
      <c r="O20" s="314"/>
      <c r="P20" s="314"/>
      <c r="Q20" s="314"/>
      <c r="R20" s="314"/>
      <c r="S20" s="314"/>
      <c r="T20" s="314"/>
      <c r="U20" s="314"/>
    </row>
    <row r="21" spans="1:21" ht="106.5" customHeight="1" thickBot="1">
      <c r="A21" s="2"/>
      <c r="B21" s="611" t="s">
        <v>73</v>
      </c>
      <c r="C21" s="611"/>
      <c r="D21" s="565" t="s">
        <v>184</v>
      </c>
      <c r="E21" s="565"/>
      <c r="F21" s="565"/>
      <c r="G21" s="565"/>
      <c r="H21" s="565"/>
      <c r="I21" s="565"/>
      <c r="J21" s="565"/>
      <c r="K21" s="565"/>
      <c r="L21" s="565"/>
      <c r="M21" s="2"/>
      <c r="O21" s="314"/>
      <c r="P21" s="314"/>
      <c r="Q21" s="314"/>
      <c r="R21" s="314"/>
      <c r="S21" s="314"/>
      <c r="T21" s="314"/>
      <c r="U21" s="314"/>
    </row>
    <row r="22" spans="1:21" ht="106.5" customHeight="1" thickTop="1" thickBot="1">
      <c r="A22" s="2"/>
      <c r="B22" s="611" t="s">
        <v>96</v>
      </c>
      <c r="C22" s="611"/>
      <c r="D22" s="554" t="s">
        <v>184</v>
      </c>
      <c r="E22" s="554"/>
      <c r="F22" s="554"/>
      <c r="G22" s="554"/>
      <c r="H22" s="554"/>
      <c r="I22" s="554"/>
      <c r="J22" s="554"/>
      <c r="K22" s="554"/>
      <c r="L22" s="554"/>
      <c r="M22" s="2"/>
      <c r="O22" s="314"/>
      <c r="P22" s="314"/>
      <c r="Q22" s="314"/>
      <c r="R22" s="314"/>
      <c r="S22" s="314"/>
      <c r="T22" s="314"/>
      <c r="U22" s="314"/>
    </row>
    <row r="23" spans="1:21" ht="106.5" customHeight="1" thickTop="1" thickBot="1">
      <c r="A23" s="2"/>
      <c r="B23" s="611" t="s">
        <v>58</v>
      </c>
      <c r="C23" s="611"/>
      <c r="D23" s="554" t="s">
        <v>184</v>
      </c>
      <c r="E23" s="554"/>
      <c r="F23" s="554"/>
      <c r="G23" s="554"/>
      <c r="H23" s="554"/>
      <c r="I23" s="554"/>
      <c r="J23" s="554"/>
      <c r="K23" s="554"/>
      <c r="L23" s="554"/>
      <c r="M23" s="2"/>
      <c r="O23" s="314"/>
      <c r="P23" s="314"/>
      <c r="Q23" s="314"/>
      <c r="R23" s="314"/>
      <c r="S23" s="314"/>
      <c r="T23" s="314"/>
      <c r="U23" s="314"/>
    </row>
    <row r="24" spans="1:21" ht="106.5" customHeight="1" thickTop="1" thickBot="1">
      <c r="A24" s="2"/>
      <c r="B24" s="611" t="s">
        <v>119</v>
      </c>
      <c r="C24" s="611"/>
      <c r="D24" s="554" t="s">
        <v>184</v>
      </c>
      <c r="E24" s="554"/>
      <c r="F24" s="554"/>
      <c r="G24" s="554"/>
      <c r="H24" s="554"/>
      <c r="I24" s="554"/>
      <c r="J24" s="554"/>
      <c r="K24" s="554"/>
      <c r="L24" s="554"/>
      <c r="M24" s="2"/>
      <c r="O24" s="314"/>
      <c r="P24" s="314"/>
      <c r="Q24" s="314"/>
      <c r="R24" s="314"/>
      <c r="S24" s="314"/>
      <c r="T24" s="314"/>
      <c r="U24" s="314"/>
    </row>
    <row r="25" spans="1:21" ht="106.5" customHeight="1" thickTop="1">
      <c r="A25" s="2"/>
      <c r="B25" s="611" t="s">
        <v>72</v>
      </c>
      <c r="C25" s="611"/>
      <c r="D25" s="615" t="s">
        <v>184</v>
      </c>
      <c r="E25" s="615"/>
      <c r="F25" s="615"/>
      <c r="G25" s="615"/>
      <c r="H25" s="615"/>
      <c r="I25" s="615"/>
      <c r="J25" s="615"/>
      <c r="K25" s="615"/>
      <c r="L25" s="615"/>
      <c r="M25" s="2"/>
      <c r="O25" s="314"/>
      <c r="P25" s="314"/>
      <c r="Q25" s="314"/>
      <c r="R25" s="314"/>
      <c r="S25" s="314"/>
      <c r="T25" s="314"/>
      <c r="U25" s="314"/>
    </row>
    <row r="26" spans="1:21" ht="30" customHeight="1">
      <c r="A26" s="2"/>
      <c r="B26" s="614" t="s">
        <v>679</v>
      </c>
      <c r="C26" s="614"/>
      <c r="D26" s="707" t="s">
        <v>299</v>
      </c>
      <c r="E26" s="707"/>
      <c r="F26" s="707"/>
      <c r="G26" s="707"/>
      <c r="H26" s="707"/>
      <c r="I26" s="707"/>
      <c r="J26" s="707"/>
      <c r="K26" s="707"/>
      <c r="L26" s="707"/>
      <c r="M26" s="2"/>
      <c r="O26" s="314"/>
      <c r="P26" s="314"/>
      <c r="Q26" s="314"/>
      <c r="R26" s="314"/>
      <c r="S26" s="314"/>
      <c r="T26" s="314"/>
      <c r="U26" s="314"/>
    </row>
    <row r="27" spans="1:21" ht="106.5" customHeight="1" thickBot="1">
      <c r="A27" s="2"/>
      <c r="B27" s="611" t="s">
        <v>361</v>
      </c>
      <c r="C27" s="611"/>
      <c r="D27" s="565" t="s">
        <v>184</v>
      </c>
      <c r="E27" s="565"/>
      <c r="F27" s="565"/>
      <c r="G27" s="565"/>
      <c r="H27" s="565"/>
      <c r="I27" s="565"/>
      <c r="J27" s="565"/>
      <c r="K27" s="565"/>
      <c r="L27" s="565"/>
      <c r="M27" s="2"/>
      <c r="O27" s="314"/>
      <c r="P27" s="314"/>
      <c r="Q27" s="314"/>
      <c r="R27" s="314"/>
      <c r="S27" s="314"/>
      <c r="T27" s="314"/>
      <c r="U27" s="314"/>
    </row>
    <row r="28" spans="1:21" ht="106.5" customHeight="1" thickTop="1" thickBot="1">
      <c r="A28" s="2"/>
      <c r="B28" s="611" t="s">
        <v>72</v>
      </c>
      <c r="C28" s="611"/>
      <c r="D28" s="554" t="s">
        <v>184</v>
      </c>
      <c r="E28" s="554"/>
      <c r="F28" s="554"/>
      <c r="G28" s="554"/>
      <c r="H28" s="554"/>
      <c r="I28" s="554"/>
      <c r="J28" s="554"/>
      <c r="K28" s="554"/>
      <c r="L28" s="554"/>
      <c r="M28" s="2"/>
      <c r="O28" s="314"/>
      <c r="P28" s="314"/>
      <c r="Q28" s="314"/>
      <c r="R28" s="314"/>
      <c r="S28" s="314"/>
      <c r="T28" s="314"/>
      <c r="U28" s="314"/>
    </row>
    <row r="29" spans="1:21" ht="106.5" customHeight="1" thickTop="1" thickBot="1">
      <c r="A29" s="2"/>
      <c r="B29" s="611" t="s">
        <v>310</v>
      </c>
      <c r="C29" s="611"/>
      <c r="D29" s="554" t="s">
        <v>184</v>
      </c>
      <c r="E29" s="554"/>
      <c r="F29" s="554"/>
      <c r="G29" s="554"/>
      <c r="H29" s="554"/>
      <c r="I29" s="554"/>
      <c r="J29" s="554"/>
      <c r="K29" s="554"/>
      <c r="L29" s="554"/>
      <c r="M29" s="2"/>
      <c r="O29" s="314"/>
      <c r="P29" s="314"/>
      <c r="Q29" s="314"/>
      <c r="R29" s="314"/>
      <c r="S29" s="314"/>
      <c r="T29" s="314"/>
      <c r="U29" s="314"/>
    </row>
    <row r="30" spans="1:21" ht="106.5" customHeight="1" thickTop="1" thickBot="1">
      <c r="A30" s="2"/>
      <c r="B30" s="611" t="s">
        <v>75</v>
      </c>
      <c r="C30" s="611"/>
      <c r="D30" s="554" t="s">
        <v>184</v>
      </c>
      <c r="E30" s="554"/>
      <c r="F30" s="554"/>
      <c r="G30" s="554"/>
      <c r="H30" s="554"/>
      <c r="I30" s="554"/>
      <c r="J30" s="554"/>
      <c r="K30" s="554"/>
      <c r="L30" s="554"/>
      <c r="M30" s="2"/>
      <c r="N30" s="314"/>
      <c r="O30" s="314"/>
      <c r="P30" s="314"/>
      <c r="Q30" s="314"/>
      <c r="R30" s="314"/>
      <c r="S30" s="314"/>
      <c r="T30" s="314"/>
      <c r="U30" s="314"/>
    </row>
    <row r="31" spans="1:21" ht="106.5" customHeight="1" thickTop="1" thickBot="1">
      <c r="A31" s="2"/>
      <c r="B31" s="608" t="s">
        <v>18</v>
      </c>
      <c r="C31" s="609"/>
      <c r="D31" s="678" t="s">
        <v>184</v>
      </c>
      <c r="E31" s="678"/>
      <c r="F31" s="678"/>
      <c r="G31" s="678"/>
      <c r="H31" s="678"/>
      <c r="I31" s="678"/>
      <c r="J31" s="678"/>
      <c r="K31" s="678"/>
      <c r="L31" s="669"/>
      <c r="M31" s="2"/>
      <c r="N31" s="314"/>
      <c r="O31" s="314"/>
      <c r="P31" s="314"/>
      <c r="Q31" s="314"/>
      <c r="R31" s="314"/>
      <c r="S31" s="314"/>
      <c r="T31" s="314"/>
      <c r="U31" s="314"/>
    </row>
    <row r="32" spans="1:21" ht="106.5" customHeight="1" thickTop="1">
      <c r="A32" s="2"/>
      <c r="B32" s="606" t="s">
        <v>18</v>
      </c>
      <c r="C32" s="607"/>
      <c r="D32" s="612" t="s">
        <v>184</v>
      </c>
      <c r="E32" s="612"/>
      <c r="F32" s="612"/>
      <c r="G32" s="612"/>
      <c r="H32" s="612"/>
      <c r="I32" s="612"/>
      <c r="J32" s="612"/>
      <c r="K32" s="612"/>
      <c r="L32" s="613"/>
      <c r="M32" s="2"/>
      <c r="N32" s="314"/>
      <c r="O32" s="314"/>
      <c r="P32" s="314"/>
      <c r="Q32" s="314"/>
      <c r="R32" s="314"/>
      <c r="S32" s="314"/>
      <c r="T32" s="314"/>
      <c r="U32" s="314"/>
    </row>
    <row r="33" spans="1:21" s="2" customFormat="1" ht="20.149999999999999" customHeight="1">
      <c r="B33" s="243"/>
      <c r="C33" s="243"/>
      <c r="D33" s="159"/>
      <c r="E33" s="159"/>
      <c r="F33" s="159"/>
      <c r="G33" s="159"/>
      <c r="H33" s="159"/>
      <c r="I33" s="159"/>
      <c r="J33" s="159"/>
      <c r="K33" s="159"/>
      <c r="L33" s="159"/>
      <c r="N33" s="314"/>
      <c r="O33" s="314"/>
      <c r="P33" s="314"/>
      <c r="Q33" s="314"/>
      <c r="R33" s="314"/>
      <c r="S33" s="314"/>
      <c r="T33" s="314"/>
      <c r="U33" s="314"/>
    </row>
    <row r="34" spans="1:21" ht="31.5" customHeight="1">
      <c r="A34" s="2"/>
      <c r="B34" s="626" t="s">
        <v>52</v>
      </c>
      <c r="C34" s="626"/>
      <c r="D34" s="626"/>
      <c r="E34" s="626"/>
      <c r="F34" s="626"/>
      <c r="G34" s="626"/>
      <c r="H34" s="626"/>
      <c r="I34" s="626"/>
      <c r="J34" s="626"/>
      <c r="K34" s="626"/>
      <c r="L34" s="626"/>
      <c r="M34" s="626"/>
      <c r="N34" s="314"/>
      <c r="O34" s="314"/>
      <c r="P34" s="314"/>
    </row>
    <row r="35" spans="1:21" ht="47.15" customHeight="1">
      <c r="A35" s="2"/>
      <c r="B35" s="575" t="s">
        <v>480</v>
      </c>
      <c r="C35" s="575"/>
      <c r="D35" s="575"/>
      <c r="E35" s="575"/>
      <c r="F35" s="575"/>
      <c r="G35" s="575"/>
      <c r="H35" s="575"/>
      <c r="I35" s="575"/>
      <c r="J35" s="575"/>
      <c r="K35" s="575"/>
      <c r="L35" s="575"/>
      <c r="M35" s="46"/>
    </row>
    <row r="36" spans="1:21" ht="27" customHeight="1">
      <c r="A36" s="2"/>
      <c r="B36" s="626" t="s">
        <v>370</v>
      </c>
      <c r="C36" s="626"/>
      <c r="D36" s="626" t="s">
        <v>110</v>
      </c>
      <c r="E36" s="626"/>
      <c r="F36" s="626"/>
      <c r="G36" s="626"/>
      <c r="H36" s="626"/>
      <c r="I36" s="626"/>
      <c r="J36" s="626"/>
      <c r="K36" s="626"/>
      <c r="L36" s="626"/>
      <c r="M36" s="2"/>
      <c r="O36" s="314"/>
      <c r="P36" s="314"/>
      <c r="Q36" s="314"/>
      <c r="R36" s="314"/>
      <c r="S36" s="314"/>
      <c r="T36" s="314"/>
      <c r="U36" s="314"/>
    </row>
    <row r="37" spans="1:21" ht="30" customHeight="1">
      <c r="A37" s="2"/>
      <c r="B37" s="614" t="s">
        <v>23</v>
      </c>
      <c r="C37" s="614"/>
      <c r="D37" s="701" t="s">
        <v>666</v>
      </c>
      <c r="E37" s="701"/>
      <c r="F37" s="701"/>
      <c r="G37" s="701"/>
      <c r="H37" s="701"/>
      <c r="I37" s="701"/>
      <c r="J37" s="701"/>
      <c r="K37" s="701"/>
      <c r="L37" s="701"/>
      <c r="M37" s="316"/>
      <c r="O37" s="314"/>
      <c r="P37" s="314"/>
      <c r="Q37" s="314"/>
      <c r="R37" s="314"/>
      <c r="S37" s="314"/>
      <c r="T37" s="314"/>
      <c r="U37" s="314"/>
    </row>
    <row r="38" spans="1:21" ht="105" customHeight="1" thickBot="1">
      <c r="A38" s="2"/>
      <c r="B38" s="611" t="s">
        <v>427</v>
      </c>
      <c r="C38" s="611"/>
      <c r="D38" s="565" t="s">
        <v>450</v>
      </c>
      <c r="E38" s="565"/>
      <c r="F38" s="565"/>
      <c r="G38" s="565"/>
      <c r="H38" s="565"/>
      <c r="I38" s="565"/>
      <c r="J38" s="565"/>
      <c r="K38" s="565"/>
      <c r="L38" s="565"/>
      <c r="M38" s="316"/>
      <c r="O38" s="314"/>
      <c r="P38" s="314"/>
      <c r="Q38" s="314"/>
      <c r="R38" s="314"/>
      <c r="S38" s="314"/>
      <c r="T38" s="314"/>
      <c r="U38" s="314"/>
    </row>
    <row r="39" spans="1:21" ht="105" customHeight="1" thickTop="1" thickBot="1">
      <c r="A39" s="2"/>
      <c r="B39" s="700" t="s">
        <v>428</v>
      </c>
      <c r="C39" s="700"/>
      <c r="D39" s="554"/>
      <c r="E39" s="554"/>
      <c r="F39" s="554"/>
      <c r="G39" s="554"/>
      <c r="H39" s="554"/>
      <c r="I39" s="554"/>
      <c r="J39" s="554"/>
      <c r="K39" s="554"/>
      <c r="L39" s="554"/>
      <c r="M39" s="316"/>
      <c r="O39" s="314"/>
      <c r="P39" s="314"/>
      <c r="Q39" s="314"/>
      <c r="R39" s="314"/>
      <c r="S39" s="314"/>
      <c r="T39" s="314"/>
      <c r="U39" s="314"/>
    </row>
    <row r="40" spans="1:21" ht="105" customHeight="1" thickTop="1">
      <c r="A40" s="2"/>
      <c r="B40" s="700" t="s">
        <v>429</v>
      </c>
      <c r="C40" s="700"/>
      <c r="D40" s="615"/>
      <c r="E40" s="615"/>
      <c r="F40" s="615"/>
      <c r="G40" s="615"/>
      <c r="H40" s="615"/>
      <c r="I40" s="615"/>
      <c r="J40" s="615"/>
      <c r="K40" s="615"/>
      <c r="L40" s="615"/>
      <c r="M40" s="316"/>
      <c r="O40" s="314"/>
      <c r="P40" s="314"/>
      <c r="Q40" s="314"/>
      <c r="R40" s="314"/>
      <c r="S40" s="314"/>
      <c r="T40" s="314"/>
      <c r="U40" s="314"/>
    </row>
    <row r="41" spans="1:21" ht="30" customHeight="1">
      <c r="A41" s="2"/>
      <c r="B41" s="614" t="s">
        <v>14</v>
      </c>
      <c r="C41" s="614"/>
      <c r="D41" s="701" t="s">
        <v>666</v>
      </c>
      <c r="E41" s="701"/>
      <c r="F41" s="701"/>
      <c r="G41" s="701"/>
      <c r="H41" s="701"/>
      <c r="I41" s="701"/>
      <c r="J41" s="701"/>
      <c r="K41" s="701"/>
      <c r="L41" s="701"/>
      <c r="M41" s="2"/>
      <c r="O41" s="314"/>
      <c r="P41" s="314"/>
      <c r="Q41" s="314"/>
      <c r="R41" s="314"/>
      <c r="S41" s="314"/>
      <c r="T41" s="314"/>
      <c r="U41" s="314"/>
    </row>
    <row r="42" spans="1:21" ht="105" customHeight="1" thickBot="1">
      <c r="A42" s="2"/>
      <c r="B42" s="700" t="s">
        <v>430</v>
      </c>
      <c r="C42" s="700"/>
      <c r="D42" s="565" t="s">
        <v>451</v>
      </c>
      <c r="E42" s="565"/>
      <c r="F42" s="565"/>
      <c r="G42" s="565"/>
      <c r="H42" s="565"/>
      <c r="I42" s="565"/>
      <c r="J42" s="565"/>
      <c r="K42" s="565"/>
      <c r="L42" s="565"/>
      <c r="M42" s="2"/>
      <c r="O42" s="314"/>
      <c r="P42" s="314"/>
      <c r="Q42" s="314"/>
      <c r="R42" s="314"/>
      <c r="S42" s="314"/>
      <c r="T42" s="314"/>
      <c r="U42" s="314"/>
    </row>
    <row r="43" spans="1:21" ht="105" customHeight="1" thickTop="1">
      <c r="A43" s="2"/>
      <c r="B43" s="700" t="s">
        <v>431</v>
      </c>
      <c r="C43" s="700"/>
      <c r="D43" s="667"/>
      <c r="E43" s="667"/>
      <c r="F43" s="667"/>
      <c r="G43" s="667"/>
      <c r="H43" s="667"/>
      <c r="I43" s="667"/>
      <c r="J43" s="667"/>
      <c r="K43" s="667"/>
      <c r="L43" s="667"/>
      <c r="M43" s="2"/>
      <c r="O43" s="314"/>
      <c r="P43" s="314"/>
      <c r="Q43" s="314"/>
      <c r="R43" s="314"/>
      <c r="S43" s="314"/>
      <c r="T43" s="314"/>
      <c r="U43" s="314"/>
    </row>
    <row r="44" spans="1:21" ht="30" customHeight="1">
      <c r="A44" s="2"/>
      <c r="B44" s="614" t="s">
        <v>194</v>
      </c>
      <c r="C44" s="614"/>
      <c r="D44" s="701" t="s">
        <v>666</v>
      </c>
      <c r="E44" s="701"/>
      <c r="F44" s="701"/>
      <c r="G44" s="701"/>
      <c r="H44" s="701"/>
      <c r="I44" s="701"/>
      <c r="J44" s="701"/>
      <c r="K44" s="701"/>
      <c r="L44" s="701"/>
      <c r="M44" s="2"/>
      <c r="O44" s="314"/>
      <c r="P44" s="314"/>
      <c r="Q44" s="314"/>
      <c r="R44" s="314"/>
      <c r="S44" s="314"/>
      <c r="T44" s="314"/>
      <c r="U44" s="314"/>
    </row>
    <row r="45" spans="1:21" ht="106" customHeight="1" thickBot="1">
      <c r="A45" s="2"/>
      <c r="B45" s="700" t="s">
        <v>432</v>
      </c>
      <c r="C45" s="700"/>
      <c r="D45" s="565" t="s">
        <v>452</v>
      </c>
      <c r="E45" s="565"/>
      <c r="F45" s="565"/>
      <c r="G45" s="565"/>
      <c r="H45" s="565"/>
      <c r="I45" s="565"/>
      <c r="J45" s="565"/>
      <c r="K45" s="565"/>
      <c r="L45" s="565"/>
      <c r="M45" s="2"/>
      <c r="O45" s="314"/>
      <c r="P45" s="314"/>
      <c r="Q45" s="314"/>
      <c r="R45" s="314"/>
      <c r="S45" s="314"/>
      <c r="T45" s="314"/>
      <c r="U45" s="314"/>
    </row>
    <row r="46" spans="1:21" ht="106" customHeight="1" thickTop="1" thickBot="1">
      <c r="A46" s="2"/>
      <c r="B46" s="700" t="s">
        <v>433</v>
      </c>
      <c r="C46" s="700"/>
      <c r="D46" s="554"/>
      <c r="E46" s="554"/>
      <c r="F46" s="554"/>
      <c r="G46" s="554"/>
      <c r="H46" s="554"/>
      <c r="I46" s="554"/>
      <c r="J46" s="554"/>
      <c r="K46" s="554"/>
      <c r="L46" s="554"/>
      <c r="M46" s="2"/>
      <c r="O46" s="314"/>
      <c r="P46" s="314"/>
      <c r="Q46" s="314"/>
      <c r="R46" s="314"/>
      <c r="S46" s="314"/>
      <c r="T46" s="314"/>
      <c r="U46" s="314"/>
    </row>
    <row r="47" spans="1:21" ht="106" customHeight="1" thickTop="1" thickBot="1">
      <c r="A47" s="2"/>
      <c r="B47" s="700" t="s">
        <v>434</v>
      </c>
      <c r="C47" s="700"/>
      <c r="D47" s="554"/>
      <c r="E47" s="703"/>
      <c r="F47" s="703"/>
      <c r="G47" s="703"/>
      <c r="H47" s="703"/>
      <c r="I47" s="703"/>
      <c r="J47" s="703"/>
      <c r="K47" s="703"/>
      <c r="L47" s="703"/>
      <c r="M47" s="2"/>
      <c r="O47" s="314"/>
      <c r="P47" s="314"/>
      <c r="Q47" s="314"/>
      <c r="R47" s="314"/>
      <c r="S47" s="314"/>
      <c r="T47" s="314"/>
      <c r="U47" s="314"/>
    </row>
    <row r="48" spans="1:21" ht="106" customHeight="1" thickTop="1" thickBot="1">
      <c r="A48" s="2"/>
      <c r="B48" s="700" t="s">
        <v>435</v>
      </c>
      <c r="C48" s="700"/>
      <c r="D48" s="615"/>
      <c r="E48" s="657"/>
      <c r="F48" s="657"/>
      <c r="G48" s="657"/>
      <c r="H48" s="657"/>
      <c r="I48" s="657"/>
      <c r="J48" s="657"/>
      <c r="K48" s="657"/>
      <c r="L48" s="657"/>
      <c r="M48" s="2"/>
      <c r="O48" s="314"/>
      <c r="P48" s="314"/>
      <c r="Q48" s="314"/>
      <c r="R48" s="314"/>
      <c r="S48" s="314"/>
      <c r="T48" s="314"/>
      <c r="U48" s="314"/>
    </row>
    <row r="49" spans="1:21" ht="106" customHeight="1" thickTop="1">
      <c r="A49" s="2"/>
      <c r="B49" s="700" t="s">
        <v>436</v>
      </c>
      <c r="C49" s="700"/>
      <c r="D49" s="615"/>
      <c r="E49" s="657"/>
      <c r="F49" s="657"/>
      <c r="G49" s="657"/>
      <c r="H49" s="657"/>
      <c r="I49" s="657"/>
      <c r="J49" s="657"/>
      <c r="K49" s="657"/>
      <c r="L49" s="657"/>
      <c r="M49" s="2"/>
      <c r="O49" s="314"/>
      <c r="P49" s="314"/>
      <c r="Q49" s="314"/>
      <c r="R49" s="314"/>
      <c r="S49" s="314"/>
      <c r="T49" s="314"/>
      <c r="U49" s="314"/>
    </row>
    <row r="50" spans="1:21" ht="24" customHeight="1">
      <c r="A50" s="2"/>
      <c r="B50" s="102"/>
      <c r="C50" s="102"/>
      <c r="D50" s="38"/>
      <c r="E50" s="102"/>
      <c r="F50" s="102"/>
      <c r="G50" s="102"/>
      <c r="H50" s="102"/>
      <c r="I50" s="102"/>
      <c r="J50" s="102"/>
      <c r="K50" s="102"/>
      <c r="L50" s="102"/>
      <c r="M50" s="102"/>
    </row>
    <row r="51" spans="1:21">
      <c r="A51" s="2"/>
      <c r="B51" s="2"/>
      <c r="C51" s="2"/>
      <c r="D51" s="2"/>
      <c r="E51" s="2"/>
      <c r="F51" s="2"/>
      <c r="G51" s="2"/>
      <c r="H51" s="2"/>
      <c r="I51" s="2"/>
      <c r="J51" s="2"/>
      <c r="K51" s="2"/>
      <c r="L51" s="2"/>
      <c r="M51" s="317"/>
    </row>
    <row r="52" spans="1:21" ht="18.5">
      <c r="A52" s="63"/>
      <c r="B52" s="63"/>
      <c r="C52" s="63"/>
      <c r="D52" s="2"/>
      <c r="E52" s="63"/>
      <c r="F52" s="63"/>
      <c r="G52" s="63"/>
      <c r="H52" s="63"/>
      <c r="I52" s="63"/>
      <c r="J52" s="63"/>
      <c r="K52" s="63"/>
      <c r="L52" s="63"/>
      <c r="M52" s="63"/>
    </row>
    <row r="53" spans="1:21" ht="9.65" customHeight="1">
      <c r="A53" s="63"/>
      <c r="B53" s="63"/>
      <c r="C53" s="63"/>
      <c r="D53" s="63"/>
      <c r="E53" s="63"/>
      <c r="F53" s="63"/>
      <c r="G53" s="63"/>
      <c r="H53" s="63"/>
      <c r="I53" s="63"/>
      <c r="J53" s="63"/>
      <c r="K53" s="2"/>
      <c r="L53" s="2"/>
      <c r="M53" s="2"/>
    </row>
    <row r="54" spans="1:21" ht="18.5">
      <c r="A54" s="63"/>
      <c r="B54" s="63"/>
      <c r="C54" s="63"/>
      <c r="D54" s="63"/>
      <c r="E54" s="63"/>
      <c r="F54" s="63"/>
      <c r="G54" s="63"/>
      <c r="H54" s="63"/>
      <c r="I54" s="63"/>
      <c r="J54" s="63"/>
      <c r="K54" s="2"/>
      <c r="L54" s="265" t="s">
        <v>744</v>
      </c>
      <c r="M54" s="2"/>
    </row>
    <row r="55" spans="1:21" ht="18.5">
      <c r="A55" s="63"/>
      <c r="B55" s="63"/>
      <c r="C55" s="63"/>
      <c r="D55" s="63"/>
      <c r="E55" s="63"/>
      <c r="F55" s="63"/>
      <c r="G55" s="63"/>
      <c r="H55" s="63"/>
      <c r="I55" s="63"/>
      <c r="J55" s="63"/>
      <c r="K55" s="63"/>
      <c r="L55" s="63"/>
      <c r="M55" s="63"/>
    </row>
    <row r="56" spans="1:21" s="2" customFormat="1"/>
    <row r="57" spans="1:21" s="2" customFormat="1"/>
    <row r="58" spans="1:21" s="2" customFormat="1"/>
    <row r="59" spans="1:21" s="2" customFormat="1"/>
    <row r="60" spans="1:21" s="2" customFormat="1"/>
    <row r="61" spans="1:21" s="2" customFormat="1"/>
    <row r="62" spans="1:21" s="2" customFormat="1"/>
    <row r="63" spans="1:21" s="2" customFormat="1"/>
    <row r="64" spans="1:21"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sheetData>
  <sheetProtection algorithmName="SHA-256" hashValue="OBIYYLeQ8TS8e3abiP6jOpmkmxEh8qBjpQ02zzU9Ld8=" saltValue="zEdjHZm7ahQB7TNEKZfKbw==" spinCount="100000" sheet="1" formatRows="0"/>
  <dataConsolidate/>
  <mergeCells count="80">
    <mergeCell ref="D27:L27"/>
    <mergeCell ref="D28:L28"/>
    <mergeCell ref="D29:L29"/>
    <mergeCell ref="D30:L30"/>
    <mergeCell ref="D31:L31"/>
    <mergeCell ref="D26:L26"/>
    <mergeCell ref="D21:L21"/>
    <mergeCell ref="D22:L22"/>
    <mergeCell ref="D23:L23"/>
    <mergeCell ref="D24:L24"/>
    <mergeCell ref="D25:L25"/>
    <mergeCell ref="B22:C22"/>
    <mergeCell ref="B23:C23"/>
    <mergeCell ref="B24:C24"/>
    <mergeCell ref="B25:C25"/>
    <mergeCell ref="B26:C26"/>
    <mergeCell ref="B19:C19"/>
    <mergeCell ref="D19:L19"/>
    <mergeCell ref="B20:C20"/>
    <mergeCell ref="D20:L20"/>
    <mergeCell ref="B21:C21"/>
    <mergeCell ref="D17:L17"/>
    <mergeCell ref="B14:C14"/>
    <mergeCell ref="D14:L14"/>
    <mergeCell ref="B18:C18"/>
    <mergeCell ref="D18:L18"/>
    <mergeCell ref="B3:L3"/>
    <mergeCell ref="B10:E10"/>
    <mergeCell ref="F10:H10"/>
    <mergeCell ref="B8:L8"/>
    <mergeCell ref="B5:L5"/>
    <mergeCell ref="B4:F4"/>
    <mergeCell ref="B6:L6"/>
    <mergeCell ref="B7:L7"/>
    <mergeCell ref="B9:L9"/>
    <mergeCell ref="B11:I11"/>
    <mergeCell ref="B13:D13"/>
    <mergeCell ref="B49:C49"/>
    <mergeCell ref="D49:L49"/>
    <mergeCell ref="Q14:U14"/>
    <mergeCell ref="D37:L37"/>
    <mergeCell ref="B47:C47"/>
    <mergeCell ref="D47:L47"/>
    <mergeCell ref="B48:C48"/>
    <mergeCell ref="D48:L48"/>
    <mergeCell ref="B46:C46"/>
    <mergeCell ref="D46:L46"/>
    <mergeCell ref="D45:L45"/>
    <mergeCell ref="B40:C40"/>
    <mergeCell ref="D40:L40"/>
    <mergeCell ref="B42:C42"/>
    <mergeCell ref="D42:L42"/>
    <mergeCell ref="B43:C43"/>
    <mergeCell ref="D43:L43"/>
    <mergeCell ref="B45:C45"/>
    <mergeCell ref="B44:C44"/>
    <mergeCell ref="D44:L44"/>
    <mergeCell ref="B41:C41"/>
    <mergeCell ref="B15:C15"/>
    <mergeCell ref="B16:C16"/>
    <mergeCell ref="D15:L15"/>
    <mergeCell ref="D16:L16"/>
    <mergeCell ref="B17:C17"/>
    <mergeCell ref="D36:L36"/>
    <mergeCell ref="B27:C27"/>
    <mergeCell ref="B28:C28"/>
    <mergeCell ref="B29:C29"/>
    <mergeCell ref="B37:C37"/>
    <mergeCell ref="D41:L41"/>
    <mergeCell ref="B38:C38"/>
    <mergeCell ref="D38:L38"/>
    <mergeCell ref="B34:M34"/>
    <mergeCell ref="B36:C36"/>
    <mergeCell ref="B35:L35"/>
    <mergeCell ref="B39:C39"/>
    <mergeCell ref="D39:L39"/>
    <mergeCell ref="B30:C30"/>
    <mergeCell ref="B31:C31"/>
    <mergeCell ref="B32:C32"/>
    <mergeCell ref="D32:L32"/>
  </mergeCells>
  <conditionalFormatting sqref="D15:D19 D21:D25 D27:D33">
    <cfRule type="containsText" dxfId="203" priority="16" operator="containsText" text="Please select ">
      <formula>NOT(ISERROR(SEARCH("Please select ",D15)))</formula>
    </cfRule>
  </conditionalFormatting>
  <dataValidations xWindow="840" yWindow="748" count="21">
    <dataValidation allowBlank="1" showInputMessage="1" showErrorMessage="1" prompt="Do you have reliable data that indicates this is an issue for your organisation? If so, it may be worth proceeding to think through how this impacts your organisation. For more information click the link on the right." sqref="E50:M50 C50" xr:uid="{00000000-0002-0000-0800-000000000000}"/>
    <dataValidation allowBlank="1" showErrorMessage="1" sqref="B34:M34 B8 B6:L6" xr:uid="{00000000-0002-0000-0800-000001000000}"/>
    <dataValidation allowBlank="1" showErrorMessage="1" prompt="Do you have reliable data that indicates this is an issue for your organisation? If so, it may be worth proceeding to think through how this impacts your organisation. For more information click the link on the right." sqref="B50" xr:uid="{00000000-0002-0000-0800-000002000000}"/>
    <dataValidation allowBlank="1" showInputMessage="1" showErrorMessage="1" prompt="Regular assessments of how workers are performing in their job. For more information, visit the appendix." sqref="B25 B28" xr:uid="{00000000-0002-0000-0800-000003000000}"/>
    <dataValidation allowBlank="1" showInputMessage="1" showErrorMessage="1" prompt="This is feedback collected from third party stakeholders such as organisations or agencies you partner with." sqref="B28" xr:uid="{00000000-0002-0000-0800-000004000000}"/>
    <dataValidation allowBlank="1" showInputMessage="1" showErrorMessage="1" prompt="Requests from workers for training or development in a particular area of interest or a particular skill. For more information, visit the appendix. " sqref="B30" xr:uid="{00000000-0002-0000-0800-000005000000}"/>
    <dataValidation type="textLength" errorStyle="information" operator="lessThan" allowBlank="1" showErrorMessage="1" error="Response must be less than 500 characters" sqref="D33:L33 D38:L49" xr:uid="{00000000-0002-0000-0800-000006000000}">
      <formula1>501</formula1>
    </dataValidation>
    <dataValidation allowBlank="1" showInputMessage="1" showErrorMessage="1" prompt="Feedback collected from participants and their families/carers through informal conversations or discussions. For more information, visit the appendix. " sqref="B16" xr:uid="{00000000-0002-0000-0800-000007000000}"/>
    <dataValidation allowBlank="1" showInputMessage="1" showErrorMessage="1" prompt="Complaints data collected from participants and their families/carers via your organisation's formal complaints management system. " sqref="B17" xr:uid="{00000000-0002-0000-0800-000008000000}"/>
    <dataValidation allowBlank="1" showInputMessage="1" showErrorMessage="1" prompt="A report that measures and documents participant outcomes. " sqref="B18" xr:uid="{00000000-0002-0000-0800-000009000000}"/>
    <dataValidation allowBlank="1" showInputMessage="1" showErrorMessage="1" prompt="Requests from participants and/or their families and carers on new workers due to a number of reasons e.g. poor relationship between participant and worker. " sqref="B19" xr:uid="{00000000-0002-0000-0800-00000A000000}"/>
    <dataValidation allowBlank="1" showInputMessage="1" showErrorMessage="1" prompt="A survey issued to workers to find out worker opinions and ideas.  For more information, visit the appendix." sqref="B21" xr:uid="{00000000-0002-0000-0800-00000B000000}"/>
    <dataValidation allowBlank="1" showInputMessage="1" showErrorMessage="1" prompt="A survey or interview with employees after they have resigned. For more information, visit the appendix." sqref="B22" xr:uid="{00000000-0002-0000-0800-00000C000000}"/>
    <dataValidation allowBlank="1" showInputMessage="1" showErrorMessage="1" prompt="A template that sets goals for a worker's capabilities and agreed learning and development." sqref="B23" xr:uid="{00000000-0002-0000-0800-00000D000000}"/>
    <dataValidation allowBlank="1" showInputMessage="1" showErrorMessage="1" prompt="A system that records information on the capabilities required for each position, the capabilities of each worker and their training plans/ records." sqref="B24" xr:uid="{00000000-0002-0000-0800-00000E000000}"/>
    <dataValidation allowBlank="1" showInputMessage="1" showErrorMessage="1" prompt="Performance reviews are regular assessments of how workers are performing on their job. Managers evaluate an employee's overall work performance. More information can be found in the Data Sources Appendix. " sqref="B25" xr:uid="{00000000-0002-0000-0800-00000F000000}"/>
    <dataValidation allowBlank="1" showInputMessage="1" showErrorMessage="1" prompt="Risk management reports include information on risks to participants, workers and the organisation." sqref="B27" xr:uid="{00000000-0002-0000-0800-000010000000}"/>
    <dataValidation allowBlank="1" showInputMessage="1" showErrorMessage="1" prompt="Feedback collected from third-party stakeholders such as organisations or agencies you partner with. This could be collected through regular (quarterly, six-monthly or annual) surveys. For more information, visit the appendix." sqref="B29" xr:uid="{00000000-0002-0000-0800-000011000000}"/>
    <dataValidation allowBlank="1" showInputMessage="1" showErrorMessage="1" prompt="Please input any additional data sources you may have._x000a_" sqref="B33" xr:uid="{00000000-0002-0000-0800-000012000000}"/>
    <dataValidation type="textLength" operator="lessThan" allowBlank="1" showInputMessage="1" showErrorMessage="1" error="Response must be less than 500 characters" sqref="D15:L17 D18:L19 D21:L25 D27:L32" xr:uid="{00000000-0002-0000-0800-000013000000}">
      <formula1>501</formula1>
    </dataValidation>
    <dataValidation type="textLength" errorStyle="information" operator="lessThan" allowBlank="1" showInputMessage="1" showErrorMessage="1" error="Response must be less than 200 characters" prompt="Please input any additional data sources you may have._x000a_" sqref="B31:C32" xr:uid="{00000000-0002-0000-0800-000014000000}">
      <formula1>201</formula1>
    </dataValidation>
  </dataValidations>
  <pageMargins left="0.7" right="0.7" top="0.75" bottom="0.75" header="0.3" footer="0.3"/>
  <pageSetup paperSize="30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6FDC076778F9E4C9FA667C42044F30B" ma:contentTypeVersion="10" ma:contentTypeDescription="Create a new document." ma:contentTypeScope="" ma:versionID="5b92b11018083056df3d5870c819d9fe">
  <xsd:schema xmlns:xsd="http://www.w3.org/2001/XMLSchema" xmlns:xs="http://www.w3.org/2001/XMLSchema" xmlns:p="http://schemas.microsoft.com/office/2006/metadata/properties" xmlns:ns2="b8c842ee-a3b4-4bd8-a00f-bd1b4a7fcfe6" xmlns:ns3="6bbb45ee-ec5a-440e-a035-9cabee78d131" targetNamespace="http://schemas.microsoft.com/office/2006/metadata/properties" ma:root="true" ma:fieldsID="7a6b47c6c7bd4398034120037524fbd1" ns2:_="" ns3:_="">
    <xsd:import namespace="b8c842ee-a3b4-4bd8-a00f-bd1b4a7fcfe6"/>
    <xsd:import namespace="6bbb45ee-ec5a-440e-a035-9cabee78d13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42ee-a3b4-4bd8-a00f-bd1b4a7fcf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bb45ee-ec5a-440e-a035-9cabee78d13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68735D-479E-4176-A153-765417A898C9}">
  <ds:schemaRefs>
    <ds:schemaRef ds:uri="http://purl.org/dc/dcmitype/"/>
    <ds:schemaRef ds:uri="http://purl.org/dc/elements/1.1/"/>
    <ds:schemaRef ds:uri="http://schemas.microsoft.com/office/2006/metadata/properties"/>
    <ds:schemaRef ds:uri="b8c842ee-a3b4-4bd8-a00f-bd1b4a7fcfe6"/>
    <ds:schemaRef ds:uri="http://schemas.microsoft.com/office/2006/documentManagement/types"/>
    <ds:schemaRef ds:uri="6bbb45ee-ec5a-440e-a035-9cabee78d131"/>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50FAD07-19B1-475A-810F-AD88538DF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c842ee-a3b4-4bd8-a00f-bd1b4a7fcfe6"/>
    <ds:schemaRef ds:uri="6bbb45ee-ec5a-440e-a035-9cabee78d1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83E9F6-B318-46E2-910A-14CB9DDDA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vt:i4>
      </vt:variant>
    </vt:vector>
  </HeadingPairs>
  <TitlesOfParts>
    <vt:vector size="45" baseType="lpstr">
      <vt:lpstr>Home</vt:lpstr>
      <vt:lpstr>Publication details</vt:lpstr>
      <vt:lpstr>Business Goals</vt:lpstr>
      <vt:lpstr>Part A - Overview</vt:lpstr>
      <vt:lpstr>Data - Workforce Characteristic</vt:lpstr>
      <vt:lpstr>Analysis - Workforce Characteri</vt:lpstr>
      <vt:lpstr>Data - Workplace Culture</vt:lpstr>
      <vt:lpstr>Analysis - Workplace Culture</vt:lpstr>
      <vt:lpstr>Data - Workforce Capability</vt:lpstr>
      <vt:lpstr>Analysis - Workforce Capability</vt:lpstr>
      <vt:lpstr>Part B - Overview</vt:lpstr>
      <vt:lpstr>What is the workforce you have</vt:lpstr>
      <vt:lpstr>What is the workforce you need</vt:lpstr>
      <vt:lpstr>Gap Analysis  </vt:lpstr>
      <vt:lpstr>Implications</vt:lpstr>
      <vt:lpstr>Part C</vt:lpstr>
      <vt:lpstr>Priorities &amp; Strategies</vt:lpstr>
      <vt:lpstr>Strategies - Workforce composit</vt:lpstr>
      <vt:lpstr>Strategies - Attraction</vt:lpstr>
      <vt:lpstr>Strategies - Retention</vt:lpstr>
      <vt:lpstr>Strategies - Workplace climate</vt:lpstr>
      <vt:lpstr>Strategies - Safety</vt:lpstr>
      <vt:lpstr>Strategies - Participant 1</vt:lpstr>
      <vt:lpstr>Strategies - Participant 2</vt:lpstr>
      <vt:lpstr>Strategies - Participant 3</vt:lpstr>
      <vt:lpstr>Strategies - Worker 1</vt:lpstr>
      <vt:lpstr>Strategies - Worker 2</vt:lpstr>
      <vt:lpstr>Strategies - Supervisor 1</vt:lpstr>
      <vt:lpstr>Strategies - Supervisor 2</vt:lpstr>
      <vt:lpstr>Strategies - Supervisor 3</vt:lpstr>
      <vt:lpstr>Strategies - Supervisor 4</vt:lpstr>
      <vt:lpstr>Strategies - Supervisor 5</vt:lpstr>
      <vt:lpstr>Strategies - Training</vt:lpstr>
      <vt:lpstr>Strategies - Recruitment</vt:lpstr>
      <vt:lpstr>Strategies - Other (1)</vt:lpstr>
      <vt:lpstr>Strategies - Other (2)</vt:lpstr>
      <vt:lpstr>Strategies - Other (3)</vt:lpstr>
      <vt:lpstr>Your Plan</vt:lpstr>
      <vt:lpstr>Appendix - Data sources</vt:lpstr>
      <vt:lpstr>Appendix - Indicators</vt:lpstr>
      <vt:lpstr>Backend Inputs</vt:lpstr>
      <vt:lpstr>Backend Calculations</vt:lpstr>
      <vt:lpstr>'Your Plan'!Print_Area</vt:lpstr>
      <vt:lpstr>'Your Plan'!Print_Titles</vt:lpstr>
      <vt:lpstr>Total_estimated_working_hours_by_type_of_support_to_meet_participant_needs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Musa Khan</dc:creator>
  <cp:keywords>[SEC=OFFICIAL]</cp:keywords>
  <cp:lastModifiedBy>OWEN, Emma</cp:lastModifiedBy>
  <cp:lastPrinted>2023-05-11T01:25:20Z</cp:lastPrinted>
  <dcterms:created xsi:type="dcterms:W3CDTF">2021-11-11T06:25:14Z</dcterms:created>
  <dcterms:modified xsi:type="dcterms:W3CDTF">2024-04-08T01:34:42Z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0x01010006FDC076778F9E4C9FA667C42044F30B</vt:lpwstr>
  </property>
  <property fmtid="{D5CDD505-2E9C-101B-9397-08002B2CF9AE}" pid="3" name="PM_ProtectiveMarkingImage_Header">
    <vt:lpwstr>C:\Program Files (x86)\Common Files\janusNET Shared\janusSEAL\Images\DocumentSlashBlue.png</vt:lpwstr>
  </property>
  <property fmtid="{D5CDD505-2E9C-101B-9397-08002B2CF9AE}" pid="4" name="PM_Caveats_Count">
    <vt:lpwstr>0</vt:lpwstr>
  </property>
  <property fmtid="{D5CDD505-2E9C-101B-9397-08002B2CF9AE}" pid="5" name="PM_DisplayValueSecClassificationWithQualifier">
    <vt:lpwstr>OFFICIAL</vt:lpwstr>
  </property>
  <property fmtid="{D5CDD505-2E9C-101B-9397-08002B2CF9AE}" pid="6" name="PM_Qualifier">
    <vt:lpwstr/>
  </property>
  <property fmtid="{D5CDD505-2E9C-101B-9397-08002B2CF9AE}" pid="7" name="PM_SecurityClassification">
    <vt:lpwstr>OFFICIAL</vt:lpwstr>
  </property>
  <property fmtid="{D5CDD505-2E9C-101B-9397-08002B2CF9AE}" pid="8" name="PM_InsertionValue">
    <vt:lpwstr>OFFICIAL</vt:lpwstr>
  </property>
  <property fmtid="{D5CDD505-2E9C-101B-9397-08002B2CF9AE}" pid="9" name="PM_Originating_FileId">
    <vt:lpwstr>E0AE9450C827440EBD382AB89F79943C</vt:lpwstr>
  </property>
  <property fmtid="{D5CDD505-2E9C-101B-9397-08002B2CF9AE}" pid="10" name="PM_ProtectiveMarkingValue_Footer">
    <vt:lpwstr>OFFICIAL</vt:lpwstr>
  </property>
  <property fmtid="{D5CDD505-2E9C-101B-9397-08002B2CF9AE}" pid="11" name="PM_Originator_Hash_SHA1">
    <vt:lpwstr>51C1F96106CD1F4F27242362EB742A7A2ADF4C0D</vt:lpwstr>
  </property>
  <property fmtid="{D5CDD505-2E9C-101B-9397-08002B2CF9AE}" pid="12" name="PM_OriginationTimeStamp">
    <vt:lpwstr>2023-10-05T01:26:25Z</vt:lpwstr>
  </property>
  <property fmtid="{D5CDD505-2E9C-101B-9397-08002B2CF9AE}" pid="13" name="PM_ProtectiveMarkingValue_Header">
    <vt:lpwstr>OFFICIAL</vt:lpwstr>
  </property>
  <property fmtid="{D5CDD505-2E9C-101B-9397-08002B2CF9AE}" pid="14" name="PM_ProtectiveMarkingImage_Footer">
    <vt:lpwstr>C:\Program Files (x86)\Common Files\janusNET Shared\janusSEAL\Images\DocumentSlashBlue.png</vt:lpwstr>
  </property>
  <property fmtid="{D5CDD505-2E9C-101B-9397-08002B2CF9AE}" pid="15" name="PM_Namespace">
    <vt:lpwstr>gov.au</vt:lpwstr>
  </property>
  <property fmtid="{D5CDD505-2E9C-101B-9397-08002B2CF9AE}" pid="16" name="PM_Version">
    <vt:lpwstr>2018.4</vt:lpwstr>
  </property>
  <property fmtid="{D5CDD505-2E9C-101B-9397-08002B2CF9AE}" pid="17" name="PM_Note">
    <vt:lpwstr/>
  </property>
  <property fmtid="{D5CDD505-2E9C-101B-9397-08002B2CF9AE}" pid="18" name="PM_Markers">
    <vt:lpwstr/>
  </property>
  <property fmtid="{D5CDD505-2E9C-101B-9397-08002B2CF9AE}" pid="19" name="PM_Display">
    <vt:lpwstr>OFFICIAL</vt:lpwstr>
  </property>
  <property fmtid="{D5CDD505-2E9C-101B-9397-08002B2CF9AE}" pid="20" name="PM_Hash_Version">
    <vt:lpwstr>2022.1</vt:lpwstr>
  </property>
  <property fmtid="{D5CDD505-2E9C-101B-9397-08002B2CF9AE}" pid="21" name="PM_Hash_Salt_Prev">
    <vt:lpwstr>C2F39D593358AB5B3115A9112FF30FB9</vt:lpwstr>
  </property>
  <property fmtid="{D5CDD505-2E9C-101B-9397-08002B2CF9AE}" pid="22" name="PM_Hash_Salt">
    <vt:lpwstr>83874013680F6D23D91BE332F2EAC6D4</vt:lpwstr>
  </property>
  <property fmtid="{D5CDD505-2E9C-101B-9397-08002B2CF9AE}" pid="23" name="PM_Hash_SHA1">
    <vt:lpwstr>563B351D68F11E895B68A8727F0584B30DB8C64B</vt:lpwstr>
  </property>
  <property fmtid="{D5CDD505-2E9C-101B-9397-08002B2CF9AE}" pid="24" name="PM_OriginatorUserAccountName_SHA256">
    <vt:lpwstr>1DAEDBC4817A80AC68FC9094780E5A562F6D1EF642583888DB9953D9BA028259</vt:lpwstr>
  </property>
  <property fmtid="{D5CDD505-2E9C-101B-9397-08002B2CF9AE}" pid="25" name="PM_OriginatorDomainName_SHA256">
    <vt:lpwstr>CE53151D70EF3143B9B6CA1DC053F41E858E2C804CF2EE5AE813E5CCE407743B</vt:lpwstr>
  </property>
  <property fmtid="{D5CDD505-2E9C-101B-9397-08002B2CF9AE}" pid="26" name="PM_PrintOutPlacement_XLS">
    <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HMAC">
    <vt:lpwstr>v=2022.1;a=SHA256;h=D9B330C1FB818905CCEC4A828B666F4D807A6BEB67C5F4FB2AD3B2AA4EC80FE1</vt:lpwstr>
  </property>
  <property fmtid="{D5CDD505-2E9C-101B-9397-08002B2CF9AE}" pid="30" name="MSIP_Label_eb34d90b-fc41-464d-af60-f74d721d0790_SetDate">
    <vt:lpwstr>2023-10-05T01:26:25Z</vt:lpwstr>
  </property>
  <property fmtid="{D5CDD505-2E9C-101B-9397-08002B2CF9AE}" pid="31" name="MSIP_Label_eb34d90b-fc41-464d-af60-f74d721d0790_Name">
    <vt:lpwstr>OFFICIAL</vt:lpwstr>
  </property>
  <property fmtid="{D5CDD505-2E9C-101B-9397-08002B2CF9AE}" pid="32" name="MSIP_Label_eb34d90b-fc41-464d-af60-f74d721d0790_SiteId">
    <vt:lpwstr>61e36dd1-ca6e-4d61-aa0a-2b4eb88317a3</vt:lpwstr>
  </property>
  <property fmtid="{D5CDD505-2E9C-101B-9397-08002B2CF9AE}" pid="33" name="MSIP_Label_eb34d90b-fc41-464d-af60-f74d721d0790_ContentBits">
    <vt:lpwstr>0</vt:lpwstr>
  </property>
  <property fmtid="{D5CDD505-2E9C-101B-9397-08002B2CF9AE}" pid="34" name="MSIP_Label_eb34d90b-fc41-464d-af60-f74d721d0790_Enabled">
    <vt:lpwstr>true</vt:lpwstr>
  </property>
  <property fmtid="{D5CDD505-2E9C-101B-9397-08002B2CF9AE}" pid="35" name="MSIP_Label_eb34d90b-fc41-464d-af60-f74d721d0790_Method">
    <vt:lpwstr>Privileged</vt:lpwstr>
  </property>
  <property fmtid="{D5CDD505-2E9C-101B-9397-08002B2CF9AE}" pid="36" name="MSIP_Label_eb34d90b-fc41-464d-af60-f74d721d0790_ActionId">
    <vt:lpwstr>5def05b607214e52a7d5946e2604a0d6</vt:lpwstr>
  </property>
  <property fmtid="{D5CDD505-2E9C-101B-9397-08002B2CF9AE}" pid="37" name="PMUuid">
    <vt:lpwstr>v=2022.2;d=gov.au;g=46DD6D7C-8107-577B-BC6E-F348953B2E44</vt:lpwstr>
  </property>
</Properties>
</file>